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Računovodstvo\Desktop\Šk.o. 03-25\prihvaćeni na Šk.o. 19.03\"/>
    </mc:Choice>
  </mc:AlternateContent>
  <xr:revisionPtr revIDLastSave="0" documentId="13_ncr:1_{381FAC3D-57B8-4CBF-8923-FA86E65CCCF4}" xr6:coauthVersionLast="47" xr6:coauthVersionMax="47" xr10:uidLastSave="{00000000-0000-0000-0000-000000000000}"/>
  <bookViews>
    <workbookView xWindow="-120" yWindow="-120" windowWidth="29040" windowHeight="15720" firstSheet="2" activeTab="6" xr2:uid="{00000000-000D-0000-FFFF-FFFF00000000}"/>
  </bookViews>
  <sheets>
    <sheet name="SAŽETAK" sheetId="1" r:id="rId1"/>
    <sheet name=" Račun prihoda i rashoda" sheetId="3" r:id="rId2"/>
    <sheet name="Rashodi prema izvorima finan" sheetId="5" r:id="rId3"/>
    <sheet name="Rashodi prema funkcijskoj k " sheetId="8" r:id="rId4"/>
    <sheet name="Račun financiranja" sheetId="6" r:id="rId5"/>
    <sheet name="Račun fin prema izvorima f" sheetId="10" r:id="rId6"/>
    <sheet name="POSEBNI DIO" sheetId="7" r:id="rId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5" i="5" l="1"/>
  <c r="D23" i="5"/>
  <c r="F23" i="5"/>
  <c r="C23" i="5"/>
  <c r="D24" i="5"/>
  <c r="F24" i="5"/>
  <c r="C24" i="5"/>
  <c r="H29" i="5"/>
  <c r="D50" i="5"/>
  <c r="F50" i="5"/>
  <c r="C50" i="5"/>
  <c r="D51" i="5"/>
  <c r="F51" i="5"/>
  <c r="C51" i="5"/>
  <c r="H52" i="5"/>
  <c r="H56" i="5"/>
  <c r="L17" i="3"/>
  <c r="K16" i="3"/>
  <c r="K17" i="3"/>
  <c r="K18" i="3"/>
  <c r="K19" i="3"/>
  <c r="K96" i="3"/>
  <c r="K86" i="3"/>
  <c r="K87" i="3"/>
  <c r="K88" i="3"/>
  <c r="H45" i="5"/>
  <c r="H41" i="5"/>
  <c r="G32" i="5"/>
  <c r="L35" i="1"/>
  <c r="K35" i="1"/>
  <c r="K34" i="1"/>
  <c r="F30" i="5"/>
  <c r="H30" i="5" s="1"/>
  <c r="G45" i="5"/>
  <c r="G41" i="5"/>
  <c r="C30" i="5"/>
  <c r="K39" i="3"/>
  <c r="K36" i="3"/>
  <c r="K35" i="3"/>
  <c r="K33" i="3"/>
  <c r="D27" i="5"/>
  <c r="F27" i="5"/>
  <c r="F218" i="7"/>
  <c r="H267" i="7"/>
  <c r="G248" i="7"/>
  <c r="F248" i="7"/>
  <c r="G236" i="7"/>
  <c r="H236" i="7"/>
  <c r="F236" i="7"/>
  <c r="G191" i="7"/>
  <c r="H191" i="7"/>
  <c r="F191" i="7"/>
  <c r="G193" i="7"/>
  <c r="H193" i="7"/>
  <c r="F193" i="7"/>
  <c r="F189" i="7" s="1"/>
  <c r="G196" i="7"/>
  <c r="G195" i="7" s="1"/>
  <c r="H196" i="7"/>
  <c r="H195" i="7" s="1"/>
  <c r="F195" i="7"/>
  <c r="G181" i="7"/>
  <c r="H181" i="7"/>
  <c r="G175" i="7"/>
  <c r="H175" i="7"/>
  <c r="G165" i="7"/>
  <c r="H165" i="7"/>
  <c r="G161" i="7"/>
  <c r="H161" i="7"/>
  <c r="H160" i="7" s="1"/>
  <c r="H159" i="7" s="1"/>
  <c r="F161" i="7"/>
  <c r="G147" i="7"/>
  <c r="H147" i="7"/>
  <c r="F147" i="7"/>
  <c r="G149" i="7"/>
  <c r="H149" i="7"/>
  <c r="F149" i="7"/>
  <c r="G151" i="7"/>
  <c r="H151" i="7"/>
  <c r="F151" i="7"/>
  <c r="G154" i="7"/>
  <c r="G153" i="7" s="1"/>
  <c r="H154" i="7"/>
  <c r="H153" i="7" s="1"/>
  <c r="I153" i="7" s="1"/>
  <c r="F154" i="7"/>
  <c r="G140" i="7"/>
  <c r="F141" i="7"/>
  <c r="H138" i="7"/>
  <c r="H136" i="7"/>
  <c r="G133" i="7"/>
  <c r="H134" i="7"/>
  <c r="F132" i="7"/>
  <c r="F131" i="7" s="1"/>
  <c r="G128" i="7"/>
  <c r="G127" i="7" s="1"/>
  <c r="H128" i="7"/>
  <c r="H127" i="7" s="1"/>
  <c r="I127" i="7" s="1"/>
  <c r="H125" i="7"/>
  <c r="H123" i="7"/>
  <c r="H121" i="7"/>
  <c r="H141" i="7"/>
  <c r="H140" i="7" s="1"/>
  <c r="I140" i="7" s="1"/>
  <c r="H100" i="7"/>
  <c r="F55" i="7"/>
  <c r="F76" i="7"/>
  <c r="H78" i="7"/>
  <c r="H77" i="7" s="1"/>
  <c r="H76" i="7" s="1"/>
  <c r="H75" i="7" s="1"/>
  <c r="H74" i="7" s="1"/>
  <c r="H71" i="7"/>
  <c r="H67" i="7"/>
  <c r="H64" i="7"/>
  <c r="H59" i="7"/>
  <c r="H56" i="7" s="1"/>
  <c r="D10" i="8"/>
  <c r="F10" i="8"/>
  <c r="C10" i="8"/>
  <c r="D54" i="5"/>
  <c r="F54" i="5"/>
  <c r="C54" i="5"/>
  <c r="D47" i="5"/>
  <c r="F47" i="5"/>
  <c r="F46" i="5" s="1"/>
  <c r="C47" i="5"/>
  <c r="C46" i="5" s="1"/>
  <c r="D43" i="5"/>
  <c r="D42" i="5" s="1"/>
  <c r="F43" i="5"/>
  <c r="H43" i="5" s="1"/>
  <c r="C43" i="5"/>
  <c r="C42" i="5" s="1"/>
  <c r="D40" i="5"/>
  <c r="D39" i="5" s="1"/>
  <c r="F40" i="5"/>
  <c r="F39" i="5" s="1"/>
  <c r="C40" i="5"/>
  <c r="C39" i="5" s="1"/>
  <c r="D15" i="5"/>
  <c r="F15" i="5"/>
  <c r="C15" i="5"/>
  <c r="D17" i="5"/>
  <c r="F18" i="5"/>
  <c r="F17" i="5" s="1"/>
  <c r="C18" i="5"/>
  <c r="C17" i="5" s="1"/>
  <c r="D21" i="5"/>
  <c r="D20" i="5" s="1"/>
  <c r="F21" i="5"/>
  <c r="H21" i="5" s="1"/>
  <c r="C21" i="5"/>
  <c r="C20" i="5" s="1"/>
  <c r="H14" i="5"/>
  <c r="H16" i="5"/>
  <c r="G14" i="5"/>
  <c r="G16" i="5"/>
  <c r="I20" i="3"/>
  <c r="H31" i="5"/>
  <c r="G31" i="5"/>
  <c r="H42" i="7"/>
  <c r="H41" i="7" s="1"/>
  <c r="H96" i="7"/>
  <c r="H16" i="7"/>
  <c r="H259" i="7"/>
  <c r="H257" i="7"/>
  <c r="H255" i="7"/>
  <c r="H239" i="7"/>
  <c r="H233" i="7"/>
  <c r="F14" i="7"/>
  <c r="F246" i="7"/>
  <c r="C27" i="5"/>
  <c r="H44" i="3"/>
  <c r="H43" i="3" s="1"/>
  <c r="I18" i="1"/>
  <c r="I22" i="1" s="1"/>
  <c r="J18" i="1"/>
  <c r="H18" i="1"/>
  <c r="H173" i="7"/>
  <c r="C11" i="5"/>
  <c r="D11" i="5"/>
  <c r="F11" i="5"/>
  <c r="G12" i="5"/>
  <c r="H12" i="5"/>
  <c r="G13" i="5"/>
  <c r="H13" i="5"/>
  <c r="L35" i="3"/>
  <c r="L36" i="3"/>
  <c r="L39" i="3"/>
  <c r="H37" i="5"/>
  <c r="H38" i="5"/>
  <c r="H44" i="5"/>
  <c r="H48" i="5"/>
  <c r="H53" i="5"/>
  <c r="H55" i="5"/>
  <c r="H19" i="5"/>
  <c r="H22" i="5"/>
  <c r="H26" i="5"/>
  <c r="H28" i="5"/>
  <c r="I21" i="1"/>
  <c r="F82" i="7"/>
  <c r="H10" i="8"/>
  <c r="H11" i="8"/>
  <c r="H12" i="8"/>
  <c r="H13" i="8"/>
  <c r="H9" i="8"/>
  <c r="L34" i="1"/>
  <c r="L19" i="1"/>
  <c r="L20" i="1"/>
  <c r="L16" i="1"/>
  <c r="G262" i="7"/>
  <c r="H262" i="7"/>
  <c r="F262" i="7"/>
  <c r="G218" i="7"/>
  <c r="F220" i="7"/>
  <c r="H220" i="7"/>
  <c r="G202" i="7"/>
  <c r="F202" i="7"/>
  <c r="F181" i="7"/>
  <c r="H229" i="7"/>
  <c r="G226" i="7"/>
  <c r="H226" i="7"/>
  <c r="F226" i="7"/>
  <c r="H25" i="7"/>
  <c r="D36" i="5"/>
  <c r="F36" i="5"/>
  <c r="C36" i="5"/>
  <c r="J100" i="3"/>
  <c r="J99" i="3" s="1"/>
  <c r="J90" i="3"/>
  <c r="J89" i="3" s="1"/>
  <c r="J52" i="3"/>
  <c r="G52" i="3"/>
  <c r="H97" i="3"/>
  <c r="I97" i="3"/>
  <c r="J97" i="3"/>
  <c r="G100" i="3"/>
  <c r="G99" i="3" s="1"/>
  <c r="G97" i="3"/>
  <c r="G90" i="3"/>
  <c r="J87" i="3"/>
  <c r="G86" i="3"/>
  <c r="J50" i="3"/>
  <c r="G50" i="3"/>
  <c r="J21" i="3"/>
  <c r="J20" i="3" s="1"/>
  <c r="G21" i="3"/>
  <c r="G20" i="3" s="1"/>
  <c r="J18" i="3"/>
  <c r="J17" i="3" s="1"/>
  <c r="G18" i="3"/>
  <c r="G17" i="3" s="1"/>
  <c r="G259" i="7"/>
  <c r="G257" i="7"/>
  <c r="G255" i="7"/>
  <c r="F259" i="7"/>
  <c r="F257" i="7"/>
  <c r="F255" i="7"/>
  <c r="G246" i="7"/>
  <c r="H246" i="7"/>
  <c r="H245" i="7" s="1"/>
  <c r="I245" i="7" s="1"/>
  <c r="G250" i="7"/>
  <c r="H250" i="7"/>
  <c r="H249" i="7" s="1"/>
  <c r="H248" i="7" s="1"/>
  <c r="G243" i="7"/>
  <c r="H243" i="7"/>
  <c r="H242" i="7" s="1"/>
  <c r="I242" i="7" s="1"/>
  <c r="G239" i="7"/>
  <c r="G233" i="7"/>
  <c r="F239" i="7"/>
  <c r="F233" i="7"/>
  <c r="G229" i="7"/>
  <c r="F229" i="7"/>
  <c r="G224" i="7"/>
  <c r="H224" i="7"/>
  <c r="F224" i="7"/>
  <c r="H215" i="7"/>
  <c r="H214" i="7" s="1"/>
  <c r="H213" i="7" s="1"/>
  <c r="I213" i="7" s="1"/>
  <c r="G214" i="7"/>
  <c r="G213" i="7" s="1"/>
  <c r="G211" i="7"/>
  <c r="H211" i="7"/>
  <c r="G208" i="7"/>
  <c r="H208" i="7"/>
  <c r="G204" i="7"/>
  <c r="H204" i="7"/>
  <c r="F211" i="7"/>
  <c r="F208" i="7"/>
  <c r="G186" i="7"/>
  <c r="G184" i="7" s="1"/>
  <c r="H186" i="7"/>
  <c r="H185" i="7" s="1"/>
  <c r="H184" i="7" s="1"/>
  <c r="F186" i="7"/>
  <c r="F184" i="7" s="1"/>
  <c r="G179" i="7"/>
  <c r="H179" i="7"/>
  <c r="G171" i="7"/>
  <c r="G173" i="7"/>
  <c r="F179" i="7"/>
  <c r="F175" i="7"/>
  <c r="F171" i="7" s="1"/>
  <c r="G168" i="7"/>
  <c r="H168" i="7"/>
  <c r="F168" i="7"/>
  <c r="F165" i="7"/>
  <c r="G159" i="7"/>
  <c r="H114" i="7"/>
  <c r="H113" i="7" s="1"/>
  <c r="G93" i="7"/>
  <c r="G91" i="7" s="1"/>
  <c r="G90" i="7" s="1"/>
  <c r="G89" i="7" s="1"/>
  <c r="F91" i="7"/>
  <c r="F90" i="7" s="1"/>
  <c r="F89" i="7" s="1"/>
  <c r="F93" i="7"/>
  <c r="H87" i="7"/>
  <c r="G75" i="7"/>
  <c r="G74" i="7" s="1"/>
  <c r="G46" i="7"/>
  <c r="G45" i="7" s="1"/>
  <c r="G44" i="7" s="1"/>
  <c r="H50" i="7"/>
  <c r="H49" i="7" s="1"/>
  <c r="H47" i="7" s="1"/>
  <c r="H46" i="7" s="1"/>
  <c r="H45" i="7" s="1"/>
  <c r="H44" i="7" s="1"/>
  <c r="H35" i="7"/>
  <c r="H19" i="7"/>
  <c r="G10" i="8"/>
  <c r="G11" i="8"/>
  <c r="G12" i="8"/>
  <c r="G13" i="8"/>
  <c r="G9" i="8"/>
  <c r="G37" i="5"/>
  <c r="G38" i="5"/>
  <c r="G44" i="5"/>
  <c r="G48" i="5"/>
  <c r="G53" i="5"/>
  <c r="G55" i="5"/>
  <c r="G19" i="5"/>
  <c r="G22" i="5"/>
  <c r="G26" i="5"/>
  <c r="G28" i="5"/>
  <c r="K47" i="3"/>
  <c r="K48" i="3"/>
  <c r="K49" i="3"/>
  <c r="K51" i="3"/>
  <c r="K53" i="3"/>
  <c r="K56" i="3"/>
  <c r="K57" i="3"/>
  <c r="K58" i="3"/>
  <c r="K60" i="3"/>
  <c r="K61" i="3"/>
  <c r="K62" i="3"/>
  <c r="K63" i="3"/>
  <c r="K64" i="3"/>
  <c r="K67" i="3"/>
  <c r="K68" i="3"/>
  <c r="K70" i="3"/>
  <c r="K71" i="3"/>
  <c r="K72" i="3"/>
  <c r="K73" i="3"/>
  <c r="K74" i="3"/>
  <c r="K75" i="3"/>
  <c r="K77" i="3"/>
  <c r="K79" i="3"/>
  <c r="K80" i="3"/>
  <c r="K81" i="3"/>
  <c r="K84" i="3"/>
  <c r="K85" i="3"/>
  <c r="K95" i="3"/>
  <c r="K98" i="3"/>
  <c r="J94" i="3"/>
  <c r="J83" i="3"/>
  <c r="J82" i="3" s="1"/>
  <c r="L82" i="3" s="1"/>
  <c r="J76" i="3"/>
  <c r="J66" i="3"/>
  <c r="J59" i="3"/>
  <c r="J55" i="3"/>
  <c r="G59" i="3"/>
  <c r="G76" i="3"/>
  <c r="G66" i="3"/>
  <c r="G94" i="3"/>
  <c r="G82" i="3"/>
  <c r="G55" i="3"/>
  <c r="J46" i="3"/>
  <c r="G46" i="3"/>
  <c r="K15" i="3"/>
  <c r="K22" i="3"/>
  <c r="K25" i="3"/>
  <c r="K26" i="3"/>
  <c r="K28" i="3"/>
  <c r="K29" i="3"/>
  <c r="K32" i="3"/>
  <c r="J31" i="3"/>
  <c r="J30" i="3" s="1"/>
  <c r="L30" i="3" s="1"/>
  <c r="G31" i="3"/>
  <c r="G30" i="3" s="1"/>
  <c r="J27" i="3"/>
  <c r="J24" i="3"/>
  <c r="G27" i="3"/>
  <c r="G24" i="3"/>
  <c r="J14" i="3"/>
  <c r="J13" i="3" s="1"/>
  <c r="G14" i="3"/>
  <c r="G13" i="3" s="1"/>
  <c r="K19" i="1"/>
  <c r="K20" i="1"/>
  <c r="K16" i="1"/>
  <c r="H21" i="1"/>
  <c r="J21" i="1"/>
  <c r="J22" i="1" s="1"/>
  <c r="G21" i="1"/>
  <c r="G18" i="1"/>
  <c r="G39" i="5" l="1"/>
  <c r="D10" i="5"/>
  <c r="D9" i="5" s="1"/>
  <c r="H40" i="5"/>
  <c r="H39" i="5"/>
  <c r="F42" i="5"/>
  <c r="G40" i="5"/>
  <c r="H261" i="7"/>
  <c r="I261" i="7" s="1"/>
  <c r="I195" i="7"/>
  <c r="I184" i="7"/>
  <c r="I248" i="7"/>
  <c r="H133" i="7"/>
  <c r="H132" i="7" s="1"/>
  <c r="H131" i="7" s="1"/>
  <c r="I131" i="7" s="1"/>
  <c r="I249" i="7"/>
  <c r="I132" i="7"/>
  <c r="I133" i="7"/>
  <c r="I160" i="7"/>
  <c r="I185" i="7"/>
  <c r="I196" i="7"/>
  <c r="H190" i="7"/>
  <c r="I214" i="7"/>
  <c r="G30" i="5"/>
  <c r="L20" i="3"/>
  <c r="H27" i="5"/>
  <c r="G132" i="7"/>
  <c r="G131" i="7" s="1"/>
  <c r="H120" i="7"/>
  <c r="I120" i="7" s="1"/>
  <c r="G217" i="7"/>
  <c r="G146" i="7"/>
  <c r="G145" i="7"/>
  <c r="G144" i="7" s="1"/>
  <c r="G190" i="7"/>
  <c r="G189" i="7" s="1"/>
  <c r="G188" i="7" s="1"/>
  <c r="H146" i="7"/>
  <c r="G120" i="7"/>
  <c r="G119" i="7" s="1"/>
  <c r="G118" i="7" s="1"/>
  <c r="F145" i="7"/>
  <c r="F144" i="7" s="1"/>
  <c r="F130" i="7" s="1"/>
  <c r="F188" i="7"/>
  <c r="F119" i="7"/>
  <c r="F118" i="7" s="1"/>
  <c r="F117" i="7" s="1"/>
  <c r="F217" i="7"/>
  <c r="I41" i="7"/>
  <c r="H63" i="7"/>
  <c r="I63" i="7" s="1"/>
  <c r="H15" i="7"/>
  <c r="I15" i="7" s="1"/>
  <c r="H54" i="5"/>
  <c r="H15" i="5"/>
  <c r="H18" i="5"/>
  <c r="H47" i="5"/>
  <c r="D46" i="5"/>
  <c r="H46" i="5" s="1"/>
  <c r="G18" i="5"/>
  <c r="H51" i="5"/>
  <c r="G51" i="5"/>
  <c r="G54" i="5"/>
  <c r="C35" i="5"/>
  <c r="G46" i="5"/>
  <c r="G47" i="5"/>
  <c r="G43" i="5"/>
  <c r="G15" i="5"/>
  <c r="G21" i="5"/>
  <c r="F20" i="5"/>
  <c r="H20" i="5" s="1"/>
  <c r="G27" i="5"/>
  <c r="H24" i="5"/>
  <c r="H17" i="5"/>
  <c r="G45" i="3"/>
  <c r="H254" i="7"/>
  <c r="I254" i="7" s="1"/>
  <c r="G17" i="5"/>
  <c r="H11" i="5"/>
  <c r="G11" i="5"/>
  <c r="G24" i="5"/>
  <c r="G201" i="7"/>
  <c r="I77" i="7"/>
  <c r="I76" i="7"/>
  <c r="H36" i="5"/>
  <c r="H23" i="5"/>
  <c r="L18" i="1"/>
  <c r="L21" i="1"/>
  <c r="H172" i="7"/>
  <c r="I172" i="7" s="1"/>
  <c r="F201" i="7"/>
  <c r="F81" i="7"/>
  <c r="H228" i="7"/>
  <c r="I228" i="7" s="1"/>
  <c r="G54" i="7"/>
  <c r="G53" i="7" s="1"/>
  <c r="G163" i="7"/>
  <c r="G158" i="7" s="1"/>
  <c r="F170" i="7"/>
  <c r="H92" i="7"/>
  <c r="I92" i="7" s="1"/>
  <c r="F46" i="7"/>
  <c r="F45" i="7" s="1"/>
  <c r="F44" i="7" s="1"/>
  <c r="F13" i="7" s="1"/>
  <c r="F253" i="7"/>
  <c r="F252" i="7" s="1"/>
  <c r="F163" i="7"/>
  <c r="H164" i="7"/>
  <c r="I164" i="7" s="1"/>
  <c r="H219" i="7"/>
  <c r="I219" i="7" s="1"/>
  <c r="G36" i="5"/>
  <c r="G54" i="3"/>
  <c r="J54" i="3"/>
  <c r="L54" i="3" s="1"/>
  <c r="J93" i="3"/>
  <c r="G89" i="3"/>
  <c r="G93" i="3"/>
  <c r="G92" i="3" s="1"/>
  <c r="K97" i="3"/>
  <c r="J86" i="3"/>
  <c r="L86" i="3" s="1"/>
  <c r="K55" i="3"/>
  <c r="K46" i="3"/>
  <c r="K83" i="3"/>
  <c r="J45" i="3"/>
  <c r="K94" i="3"/>
  <c r="K50" i="3"/>
  <c r="K82" i="3"/>
  <c r="K52" i="3"/>
  <c r="K59" i="3"/>
  <c r="K66" i="3"/>
  <c r="K76" i="3"/>
  <c r="L13" i="3"/>
  <c r="K30" i="3"/>
  <c r="K27" i="3"/>
  <c r="K14" i="3"/>
  <c r="K31" i="3"/>
  <c r="G23" i="3"/>
  <c r="K24" i="3"/>
  <c r="K21" i="3"/>
  <c r="K20" i="3"/>
  <c r="I12" i="3"/>
  <c r="I11" i="3" s="1"/>
  <c r="H12" i="3"/>
  <c r="H11" i="3" s="1"/>
  <c r="H22" i="1"/>
  <c r="K21" i="1"/>
  <c r="G22" i="1"/>
  <c r="K18" i="1"/>
  <c r="G253" i="7"/>
  <c r="G252" i="7" s="1"/>
  <c r="H203" i="7"/>
  <c r="I203" i="7" s="1"/>
  <c r="G170" i="7"/>
  <c r="G14" i="7"/>
  <c r="G13" i="7" s="1"/>
  <c r="J23" i="3"/>
  <c r="L23" i="3" s="1"/>
  <c r="F75" i="7"/>
  <c r="F74" i="7" s="1"/>
  <c r="C10" i="5" l="1"/>
  <c r="C9" i="5" s="1"/>
  <c r="F10" i="5"/>
  <c r="D35" i="5"/>
  <c r="H119" i="7"/>
  <c r="H189" i="7"/>
  <c r="I190" i="7"/>
  <c r="H118" i="7"/>
  <c r="I118" i="7" s="1"/>
  <c r="I119" i="7"/>
  <c r="H145" i="7"/>
  <c r="I146" i="7"/>
  <c r="F128" i="7"/>
  <c r="I128" i="7" s="1"/>
  <c r="I130" i="7"/>
  <c r="G42" i="5"/>
  <c r="F35" i="5"/>
  <c r="G117" i="7"/>
  <c r="H55" i="7"/>
  <c r="H42" i="5"/>
  <c r="G23" i="5"/>
  <c r="H50" i="5"/>
  <c r="G50" i="5"/>
  <c r="F9" i="5"/>
  <c r="H9" i="5" s="1"/>
  <c r="G20" i="5"/>
  <c r="I74" i="7"/>
  <c r="G44" i="3"/>
  <c r="H218" i="7"/>
  <c r="I218" i="7" s="1"/>
  <c r="L45" i="3"/>
  <c r="J44" i="3"/>
  <c r="H253" i="7"/>
  <c r="I253" i="7" s="1"/>
  <c r="I75" i="7"/>
  <c r="L22" i="1"/>
  <c r="G157" i="7"/>
  <c r="G52" i="7" s="1"/>
  <c r="H171" i="7"/>
  <c r="I171" i="7" s="1"/>
  <c r="H14" i="7"/>
  <c r="I14" i="7" s="1"/>
  <c r="H91" i="7"/>
  <c r="I91" i="7" s="1"/>
  <c r="H202" i="7"/>
  <c r="I202" i="7" s="1"/>
  <c r="J92" i="3"/>
  <c r="L92" i="3" s="1"/>
  <c r="L93" i="3"/>
  <c r="K22" i="1"/>
  <c r="H163" i="7"/>
  <c r="I163" i="7" s="1"/>
  <c r="I92" i="3"/>
  <c r="I43" i="3" s="1"/>
  <c r="K93" i="3"/>
  <c r="K45" i="3"/>
  <c r="K54" i="3"/>
  <c r="K23" i="3"/>
  <c r="J12" i="3"/>
  <c r="J11" i="3" s="1"/>
  <c r="K13" i="3"/>
  <c r="G12" i="3"/>
  <c r="G11" i="3" s="1"/>
  <c r="H35" i="5" l="1"/>
  <c r="G35" i="5"/>
  <c r="H144" i="7"/>
  <c r="I144" i="7" s="1"/>
  <c r="I145" i="7"/>
  <c r="H117" i="7"/>
  <c r="I117" i="7" s="1"/>
  <c r="I189" i="7"/>
  <c r="H188" i="7"/>
  <c r="I188" i="7" s="1"/>
  <c r="H54" i="7"/>
  <c r="H53" i="7" s="1"/>
  <c r="G10" i="5"/>
  <c r="H10" i="5"/>
  <c r="G9" i="5"/>
  <c r="J43" i="3"/>
  <c r="L43" i="3" s="1"/>
  <c r="H252" i="7"/>
  <c r="I252" i="7" s="1"/>
  <c r="L44" i="3"/>
  <c r="H170" i="7"/>
  <c r="I170" i="7" s="1"/>
  <c r="H217" i="7"/>
  <c r="I217" i="7" s="1"/>
  <c r="H201" i="7"/>
  <c r="I201" i="7" s="1"/>
  <c r="H90" i="7"/>
  <c r="I90" i="7" s="1"/>
  <c r="H158" i="7"/>
  <c r="H13" i="7"/>
  <c r="I13" i="7" s="1"/>
  <c r="K92" i="3"/>
  <c r="L12" i="3"/>
  <c r="L11" i="3"/>
  <c r="K12" i="3"/>
  <c r="K11" i="3"/>
  <c r="H157" i="7" l="1"/>
  <c r="H89" i="7"/>
  <c r="I89" i="7" s="1"/>
  <c r="F12" i="7"/>
  <c r="F11" i="7" s="1"/>
  <c r="G12" i="7"/>
  <c r="G11" i="7" s="1"/>
  <c r="G10" i="7" s="1"/>
  <c r="H12" i="7"/>
  <c r="G81" i="7"/>
  <c r="H82" i="7"/>
  <c r="H52" i="7" l="1"/>
  <c r="I12" i="7"/>
  <c r="H11" i="7"/>
  <c r="I11" i="7" s="1"/>
  <c r="H81" i="7"/>
  <c r="H10" i="7" l="1"/>
  <c r="G43" i="3"/>
  <c r="K43" i="3" s="1"/>
  <c r="K44" i="3"/>
  <c r="F54" i="7"/>
  <c r="I55" i="7"/>
  <c r="I54" i="7" l="1"/>
  <c r="F53" i="7"/>
  <c r="I53" i="7" l="1"/>
  <c r="F159" i="7"/>
  <c r="F158" i="7" l="1"/>
  <c r="I159" i="7"/>
  <c r="F157" i="7" l="1"/>
  <c r="F52" i="7" s="1"/>
  <c r="I52" i="7" s="1"/>
  <c r="I158" i="7"/>
  <c r="F10" i="7" l="1"/>
  <c r="I10" i="7" s="1"/>
  <c r="I157" i="7"/>
</calcChain>
</file>

<file path=xl/sharedStrings.xml><?xml version="1.0" encoding="utf-8"?>
<sst xmlns="http://schemas.openxmlformats.org/spreadsheetml/2006/main" count="578" uniqueCount="287">
  <si>
    <t>PRIHODI UKUPNO</t>
  </si>
  <si>
    <t>RASHODI UKUPNO</t>
  </si>
  <si>
    <t>Prihodi poslovanja</t>
  </si>
  <si>
    <t>Rashodi poslovanja</t>
  </si>
  <si>
    <t>Rashodi za zaposlene</t>
  </si>
  <si>
    <t>Rashodi za nabavu nefinancijske imovine</t>
  </si>
  <si>
    <t>Rashodi za nabavu neproizvedene dugotrajne imovine</t>
  </si>
  <si>
    <t>BROJČANA OZNAKA I NAZIV</t>
  </si>
  <si>
    <t>Primici od financijske imovine i zaduživanja</t>
  </si>
  <si>
    <t>Izdaci za financijsku imovinu i otplate zajmova</t>
  </si>
  <si>
    <t>II. POSEBNI DIO</t>
  </si>
  <si>
    <t>I. OPĆI DIO</t>
  </si>
  <si>
    <t>Materijalni rashodi</t>
  </si>
  <si>
    <t>Primici od zaduživanja</t>
  </si>
  <si>
    <t>Izdaci za otplatu glavnice primljenih kredita i zajmova</t>
  </si>
  <si>
    <t>Pomoći iz inozemstva i od subjekata unutar općeg proračuna</t>
  </si>
  <si>
    <t>…</t>
  </si>
  <si>
    <t>1 Opći prihodi i primici</t>
  </si>
  <si>
    <t>11 Opći prihodi i primici</t>
  </si>
  <si>
    <t>3 Vlastiti prihodi</t>
  </si>
  <si>
    <t>31 Vlastiti prihodi</t>
  </si>
  <si>
    <t>INDEKS</t>
  </si>
  <si>
    <t>7 PRIHODI OD PRODAJE NEFINANCIJSKE IMOVINE</t>
  </si>
  <si>
    <t>6 PRIHODI POSLOVANJA</t>
  </si>
  <si>
    <t>3 RASHODI  POSLOVANJA</t>
  </si>
  <si>
    <t>4 RASHODI ZA NABAVU NEFINANCIJSKE IMOVINE</t>
  </si>
  <si>
    <t>8 PRIMICI OD FINANCIJSKE IMOVINE I ZADUŽIVANJA</t>
  </si>
  <si>
    <t>5 IZDACI ZA FINANCIJSKU IMOVINU I OTPLATE ZAJMOVA</t>
  </si>
  <si>
    <t>Plaće (Bruto)</t>
  </si>
  <si>
    <t>Plaće za redovan rad</t>
  </si>
  <si>
    <t>Naknade troškova zaposlenima</t>
  </si>
  <si>
    <t>Službena putovanja</t>
  </si>
  <si>
    <t>Materijalna imovina - prirodna bogatstva</t>
  </si>
  <si>
    <t>6=5/2*100</t>
  </si>
  <si>
    <t>7=5/4*100</t>
  </si>
  <si>
    <t xml:space="preserve">IZVJEŠTAJ O PRIHODIMA I RASHODIMA PREMA EKONOMSKOJ KLASIFIKACIJI </t>
  </si>
  <si>
    <t>IZVJEŠTAJ O PRIHODIMA I RASHODIMA PREMA IZVORIMA FINANCIRANJA</t>
  </si>
  <si>
    <t>IZVJEŠTAJ O RASHODIMA PREMA FUNKCIJSKOJ KLASIFIKACIJI</t>
  </si>
  <si>
    <t xml:space="preserve">IZVJEŠTAJ RAČUNA FINANCIRANJA PREMA EKONOMSKOJ KLASIFIKACIJI </t>
  </si>
  <si>
    <t>Primljeni krediti i zajmovi od međunarodnih organizacija, institucija i tijela EU te inozemnih vlada</t>
  </si>
  <si>
    <t>Primljeni zajmovi od međunarodnih organizacija</t>
  </si>
  <si>
    <t>Otplata glavnice primljenih kredita i zajmova od međunarodnih organizacija, institucija i tijela EU te inozemnih vlada</t>
  </si>
  <si>
    <t>Otplata glavnice primljenih zajmova od međunarodnih organizacija</t>
  </si>
  <si>
    <t>IZVJEŠTAJ RAČUNA FINANCIRANJA PREMA IZVORIMA FINANCIRANJA</t>
  </si>
  <si>
    <t>UKUPNO PRIMICI</t>
  </si>
  <si>
    <t xml:space="preserve">UKUPNO IZDACI </t>
  </si>
  <si>
    <t>UKUPNO RASHODI</t>
  </si>
  <si>
    <t>UKUPNO PRIHODI</t>
  </si>
  <si>
    <t>RAZLIKA PRIMITAKA I IZDATAKA</t>
  </si>
  <si>
    <t>SAŽETAK  RAČUNA PRIHODA I RASHODA I RAČUNA FINANCIRANJA</t>
  </si>
  <si>
    <t xml:space="preserve"> RAČUN FINANCIRANJA</t>
  </si>
  <si>
    <t xml:space="preserve"> RAČUN PRIHODA I RASHODA </t>
  </si>
  <si>
    <t>IZVJEŠTAJ PO PROGRAMSKOJ KLASIFIKACIJI</t>
  </si>
  <si>
    <t>Pomoći pror. korisn. iz proračuna koji im nije nadležan</t>
  </si>
  <si>
    <t>Tek. pomoći pror. kor. iz prorač. koji im nije nadležan</t>
  </si>
  <si>
    <t>Kapit. pomoći pror.kor. iz pror. koji im nije nadležan</t>
  </si>
  <si>
    <t>Prihodi od imovine</t>
  </si>
  <si>
    <t>Prihodi od financijske imovine</t>
  </si>
  <si>
    <t>Kamate na oročena sredstva i depozite po viđenju</t>
  </si>
  <si>
    <t>Prihodi od upravnih i administrat. pristojbi, pristojbi po posebnim propisima i nakanda</t>
  </si>
  <si>
    <t>Prihodi po posebnim propisima</t>
  </si>
  <si>
    <t>Ostali nespomenuti prihodi</t>
  </si>
  <si>
    <t>Prihodi od prodaje proizvoda i robe te pruženih usluga i prihodi od donacija</t>
  </si>
  <si>
    <t xml:space="preserve">Prihodi od prodaje proizvoda i robe </t>
  </si>
  <si>
    <t>Prihodi od pruženih usluga</t>
  </si>
  <si>
    <t>Donacije od pravnih i fizičkih osoba izvan općeg proračuna</t>
  </si>
  <si>
    <t>Tekuće donacije</t>
  </si>
  <si>
    <t>Kapitalne donacije</t>
  </si>
  <si>
    <t xml:space="preserve">Prihodi iz nadležnog proračuna </t>
  </si>
  <si>
    <t>Prihodi iz nadl. prorač. za financiranje redovne djelatnosti pror. korisnika</t>
  </si>
  <si>
    <t>Prihodi iz nadl. pror. za financiranje rashoda za nabavu nefinanc. imovine</t>
  </si>
  <si>
    <t>Prihodi iz nadl. pror. za financiranje rashoda poslovanja</t>
  </si>
  <si>
    <t>Plaće za prekovremeni rad</t>
  </si>
  <si>
    <t>Plaće za posebne uvjete rad</t>
  </si>
  <si>
    <t>Ostali rashodi za zaposlene</t>
  </si>
  <si>
    <t>Doprinosi na plaće</t>
  </si>
  <si>
    <t>Doprinosi za obavezno zdravstveno osiguranje</t>
  </si>
  <si>
    <t>Naknade za prijevoz, rad na rerenu i odvojeni život</t>
  </si>
  <si>
    <t>Stručno usavršavanje zaposlenika</t>
  </si>
  <si>
    <t>Rashodi za materijal i energiju</t>
  </si>
  <si>
    <t>Uredski materijal i ostali materijalni rashodi</t>
  </si>
  <si>
    <t>Materijal i sirovine</t>
  </si>
  <si>
    <t>Energija</t>
  </si>
  <si>
    <t>Materijal  dijelovi za tekuće i invest. održavanje</t>
  </si>
  <si>
    <t>Sitni inventar i auto gume</t>
  </si>
  <si>
    <t xml:space="preserve">Službena, radna i zaštitna odjeća i obuća </t>
  </si>
  <si>
    <t>Rashodi za usluge</t>
  </si>
  <si>
    <t>Usluge telefona, pošte i prijevoza</t>
  </si>
  <si>
    <t>Usluge tekućeg i investicijskog održavanja</t>
  </si>
  <si>
    <t>Usluge promidžbe i informiranja</t>
  </si>
  <si>
    <t>Komunalne usluge</t>
  </si>
  <si>
    <t>Zakupnine i najamnine</t>
  </si>
  <si>
    <t>Zdravstvene i veterinarske usluge</t>
  </si>
  <si>
    <t>Intelektualne i osobne usluge</t>
  </si>
  <si>
    <t>Računalne usluge</t>
  </si>
  <si>
    <t>Ostale usluge</t>
  </si>
  <si>
    <t>Ostali nespomenuti rashodi poslovanja</t>
  </si>
  <si>
    <t>Premije osiguranja</t>
  </si>
  <si>
    <t>Reprezentacija</t>
  </si>
  <si>
    <t>Članarine i norme</t>
  </si>
  <si>
    <t>Financijski rashodi</t>
  </si>
  <si>
    <t>Bankarske usluge i usluge platnog prometa</t>
  </si>
  <si>
    <t>Ostali financijski rashodi</t>
  </si>
  <si>
    <t>Zatezne kamate</t>
  </si>
  <si>
    <t>Naknade građanima i kućanstvima na temelju osiguranja i druge naknade</t>
  </si>
  <si>
    <t>Ostale naknade građanima i kućanstvima iz proračuna</t>
  </si>
  <si>
    <t>Naknade građanima i kućanstvima u naravi</t>
  </si>
  <si>
    <t>Ostali rashodi</t>
  </si>
  <si>
    <t>Tekuće donacije u naravi</t>
  </si>
  <si>
    <t>Uredska oprema i namještaj</t>
  </si>
  <si>
    <t>Uređaji, strojevi i oprema za ostale namjene</t>
  </si>
  <si>
    <t>Knjige, umjetnička djela i ostale izložbene vrijednosti</t>
  </si>
  <si>
    <t>Knjige</t>
  </si>
  <si>
    <t>Dodatna ulaganja na građevinskim objektima</t>
  </si>
  <si>
    <t>1.1. Opći prihodi i primici</t>
  </si>
  <si>
    <t>1.3. Decentralizacija</t>
  </si>
  <si>
    <t>3.1. Vlastiti prihodi</t>
  </si>
  <si>
    <t>4 Prihodi za posebne namjene</t>
  </si>
  <si>
    <t>4.3. Posebne namjene</t>
  </si>
  <si>
    <t>5 Pomoći</t>
  </si>
  <si>
    <t>5.2. Ministarstvo</t>
  </si>
  <si>
    <t>5.2.1. Ministarstvo PK</t>
  </si>
  <si>
    <t>5.4. JLS</t>
  </si>
  <si>
    <t>3.1.1. Vlastiti prihodi PK</t>
  </si>
  <si>
    <t>4 Posebne namjene</t>
  </si>
  <si>
    <t>4.3.1 Posebne namjene PK</t>
  </si>
  <si>
    <t>5.4.1. JLS PK</t>
  </si>
  <si>
    <t>09 Obrazovanje</t>
  </si>
  <si>
    <t>091 Predškolsko i osnovno obrazovanje</t>
  </si>
  <si>
    <t>0912 Osnovno obrazovanje</t>
  </si>
  <si>
    <t>096 Dodatne usluge u obrazovanju</t>
  </si>
  <si>
    <t>8 Namjenski primici od zaduživanja</t>
  </si>
  <si>
    <t>8.1. Namjenski primici od zaduživanja</t>
  </si>
  <si>
    <t>A 102000</t>
  </si>
  <si>
    <t>Izvor financiranja 1.1.</t>
  </si>
  <si>
    <t>J01</t>
  </si>
  <si>
    <t>Izvor financiranja 1.3.</t>
  </si>
  <si>
    <t>Glavni program: OBRAZOVANJE</t>
  </si>
  <si>
    <t>Redovni poslovi ustanova osnovnog obrazovanja</t>
  </si>
  <si>
    <t>Decentralizacija</t>
  </si>
  <si>
    <t>K104000</t>
  </si>
  <si>
    <t>T103000</t>
  </si>
  <si>
    <t>Oprema, inform., nabava pomagala OŠ</t>
  </si>
  <si>
    <t>Rashodi za nabavu nefinacijske imovine</t>
  </si>
  <si>
    <t>Rashodi za nabavu proizvedene dugotrajne imovine</t>
  </si>
  <si>
    <t>Opći prihodi i primici - dop. sred. KZŽ</t>
  </si>
  <si>
    <t>DOPUNSKI NAST. I VANNAST. PROGRAM ŠKOLA I OBRAZ. INSTITUCIJA</t>
  </si>
  <si>
    <t>A 102006</t>
  </si>
  <si>
    <t>PROGRAM GRAĐANSKOG ODGOJA U ŠKOLAMA</t>
  </si>
  <si>
    <t>Izvor financiranja1.1.</t>
  </si>
  <si>
    <t>Dop. sred. za mat. rashode i opremu škola</t>
  </si>
  <si>
    <t>A102001</t>
  </si>
  <si>
    <t>FINANCIRANJE - OSTALI RASHODI OŠ</t>
  </si>
  <si>
    <t>Izvor financiranja2.1.1</t>
  </si>
  <si>
    <t>Donacije</t>
  </si>
  <si>
    <t>Izvor financiranja 3.1.1.</t>
  </si>
  <si>
    <t>Vlastiti prihodi</t>
  </si>
  <si>
    <t>Posebne namjene</t>
  </si>
  <si>
    <t>Izvor finaciranja 5.2.1.</t>
  </si>
  <si>
    <t>Ministarstvo</t>
  </si>
  <si>
    <t>Izvor financiranja 5.4.1.</t>
  </si>
  <si>
    <t>Postrojenja i oprema</t>
  </si>
  <si>
    <t>Naknade za prijevoz, rad na terenu i odvojeni život</t>
  </si>
  <si>
    <t>Materijal i dijelovi za tek. i invest. održavanje</t>
  </si>
  <si>
    <t>Službena, radna i zaštitna odjeća i obuća</t>
  </si>
  <si>
    <t>Usluge tek. i invest. održavanja</t>
  </si>
  <si>
    <t>Pristojbe i naknade</t>
  </si>
  <si>
    <t>Knjige, umj. djela i ostale izložb. vrijednosti</t>
  </si>
  <si>
    <t>Program: Dopunski nastavni i vannastavni program škola i obrazovnih institucija</t>
  </si>
  <si>
    <t>Rashodi za nabavu proizv. dugotrajne imovine</t>
  </si>
  <si>
    <t>Usluge tek. i investic. održavanja</t>
  </si>
  <si>
    <t>Rashodi za nabavu proizv. dugotr. imovine</t>
  </si>
  <si>
    <t>Knjige, umjetn. djela i ostale izložbene vrijednosti</t>
  </si>
  <si>
    <t>Usluge tek. i invest. odrržavanja</t>
  </si>
  <si>
    <t>Materijalni rahodi</t>
  </si>
  <si>
    <t>Uredski mat. i ostali materijalni rashodi</t>
  </si>
  <si>
    <t>Plaće (bruto)</t>
  </si>
  <si>
    <t>Plaće za posebne uvjete rada</t>
  </si>
  <si>
    <t>Doprinosi za obvezno zdrav. osiguranje</t>
  </si>
  <si>
    <t>Naknde za prijevoz, rad na terenu i odvojeni život</t>
  </si>
  <si>
    <t>Usluge, telefona, pošte i prijevoza</t>
  </si>
  <si>
    <t>Dopronosi za obvezno zdravstveno osiguranje</t>
  </si>
  <si>
    <t xml:space="preserve">   4.3. Posebne namjene</t>
  </si>
  <si>
    <t xml:space="preserve">   4.3.1. Posebne namjene PK</t>
  </si>
  <si>
    <t xml:space="preserve">   5.2. Ministarstvo</t>
  </si>
  <si>
    <t xml:space="preserve">   5.2.1. Ministarstvo PK</t>
  </si>
  <si>
    <t xml:space="preserve">   5.4. JLS</t>
  </si>
  <si>
    <t xml:space="preserve">   5.4.1. JLS</t>
  </si>
  <si>
    <t>Materijal za održavanje</t>
  </si>
  <si>
    <t>Program: OSNOVNO OBRAZOVANJE - ZAKONSKI STANDARD</t>
  </si>
  <si>
    <t xml:space="preserve"> 1 Opći prihodi i primici</t>
  </si>
  <si>
    <t>Opći prih. i primici - dop. sred. KZŽ</t>
  </si>
  <si>
    <t>Plaće  za redovan rad</t>
  </si>
  <si>
    <t>Doprinosi na plaću</t>
  </si>
  <si>
    <t xml:space="preserve">Dop. za obavezno zdravstveno osiguranje </t>
  </si>
  <si>
    <t>Izvor financiranja 4.3.1.</t>
  </si>
  <si>
    <t xml:space="preserve"> 3.1. Vlastiti prihodi</t>
  </si>
  <si>
    <t xml:space="preserve"> 1.1. Opći prihodi i primici</t>
  </si>
  <si>
    <t xml:space="preserve"> 1.3. Decentralizacija</t>
  </si>
  <si>
    <t>DOP. SRED. ZA IZGRADNJU, DOGRADNJU I ADAPTACIJU OŠ</t>
  </si>
  <si>
    <t>Rashodi za dodatna ulaganja na nefin. Imovini</t>
  </si>
  <si>
    <t>Licence</t>
  </si>
  <si>
    <t>Prihodi od prodaje proizv. i robe te pruženih usluga</t>
  </si>
  <si>
    <t>Prijevoz na posao</t>
  </si>
  <si>
    <t>A) SAŽETAK RAČUNA PRIHODA I RASHODA</t>
  </si>
  <si>
    <t>B) SAŽETAK RAČUNA FINANCIRANJA</t>
  </si>
  <si>
    <t>C) PRENESENI VIŠAK ILI PRENESENI MANJAK</t>
  </si>
  <si>
    <t>PRIHODI/RASHODI TEKUĆA GODINA</t>
  </si>
  <si>
    <t>RAČUN FINANCIRANJA</t>
  </si>
  <si>
    <t>VIŠKOVI/MANJKOVI</t>
  </si>
  <si>
    <t>7=5/3*100</t>
  </si>
  <si>
    <t>Rashodi za dodatna ulaganja na nefinanc. imovini</t>
  </si>
  <si>
    <t>Vlastiti izvori</t>
  </si>
  <si>
    <t>Rezultat poslovanja</t>
  </si>
  <si>
    <t>Višak/manjak prihoda</t>
  </si>
  <si>
    <t>Višak prihoda</t>
  </si>
  <si>
    <t>UKUPNI RASHODI</t>
  </si>
  <si>
    <t>OSNOVNA ŠKOLA SIDE KOŠUTIĆ RADOBOJ</t>
  </si>
  <si>
    <t>5=4/2*100</t>
  </si>
  <si>
    <t>Rashodi za nabavu proizved. dugotrajne imovine</t>
  </si>
  <si>
    <t>Osnovna škola Side Košutić</t>
  </si>
  <si>
    <t xml:space="preserve">                    Radoboj</t>
  </si>
  <si>
    <t>Naknade građ. i kućan. na temelju osig. i druge nakn.</t>
  </si>
  <si>
    <t xml:space="preserve">SVEUKUPNI PRIHODI </t>
  </si>
  <si>
    <t>Ravnateljica:</t>
  </si>
  <si>
    <t>Dijana Šalković</t>
  </si>
  <si>
    <t>IZVORNI PLAN ILI REBALANS 2024.</t>
  </si>
  <si>
    <t>TEKUĆI PLAN 2024.</t>
  </si>
  <si>
    <t>TEKUĆI PLAN 2024.*</t>
  </si>
  <si>
    <t>IZVORNI PLAN ILI REBALANS 2024.*</t>
  </si>
  <si>
    <t>RAZLIKA PRIHODA I RASHODA - VIŠAK/MANJAK</t>
  </si>
  <si>
    <t>PRIJENOS VIŠKA/MANJKA U SLIJEDEĆE RAZDOBLJE</t>
  </si>
  <si>
    <t>PRENESENI VIŠAK/MANJAK IZ PRETHODNE(IH) GODINE</t>
  </si>
  <si>
    <t xml:space="preserve">OSTVARENJE / IZVRŠENJE 
1.-12.2023. </t>
  </si>
  <si>
    <t xml:space="preserve">OSTVARENJE/ IZVRŠENJE 
1.-12.2024. </t>
  </si>
  <si>
    <t xml:space="preserve">OSTVARENJE/ IZVRŠENJE 
1.-12.2023. </t>
  </si>
  <si>
    <t>OSTVARENJE/ IZVRŠENJE            1-12.2023.</t>
  </si>
  <si>
    <t>OSTVARENJE/ IZVRŠENJE           1.-12.2024.</t>
  </si>
  <si>
    <t>UKUPNO PRIHODI + KORIŠTENI PRENESENI VIŠAK</t>
  </si>
  <si>
    <t>IZVRŠENJE KORIŠTENJA PRENESENOG REZULTATA - VIŠKA PRIHODA</t>
  </si>
  <si>
    <t xml:space="preserve"> IZVRŠENJE 
1.-12.2023. </t>
  </si>
  <si>
    <t xml:space="preserve"> IZVRŠENJE 
1.-12.2024. </t>
  </si>
  <si>
    <t xml:space="preserve">OSTVARENJE/ IZVRŠENJE          1-12.2023.
</t>
  </si>
  <si>
    <t xml:space="preserve">OSTVARENJE/ IZVRŠENJE                1-12.2024.
</t>
  </si>
  <si>
    <t>OSTVARENJE/    IZVRŠENJE 
1.-12.2023.</t>
  </si>
  <si>
    <t xml:space="preserve">OSTVARENJE/   IZVRŠENJE 
1.-12.2024. </t>
  </si>
  <si>
    <t>IZVRŠENJE           1.-12.2024.</t>
  </si>
  <si>
    <t>T103027</t>
  </si>
  <si>
    <t>Baltazar 8</t>
  </si>
  <si>
    <t>Doprinos za obavezno zdravstveno osiguranje</t>
  </si>
  <si>
    <t>Izvor financiranja 5.2.</t>
  </si>
  <si>
    <t>Izvor financiranja 5.7.</t>
  </si>
  <si>
    <t>Ministarstvo - prijenos EU</t>
  </si>
  <si>
    <t>Izvor financiranja 3.9.</t>
  </si>
  <si>
    <t>Vlastiti prihodi - višak</t>
  </si>
  <si>
    <t>2 Donacije</t>
  </si>
  <si>
    <t>2.1. Donacije</t>
  </si>
  <si>
    <t>2.1.1.Donacije PK</t>
  </si>
  <si>
    <t>2.1.1. Donacije PK</t>
  </si>
  <si>
    <t>3.9. Vlastiti prihodi - preneseni višak</t>
  </si>
  <si>
    <t>4.9. Posebne namjene - preneseni višak</t>
  </si>
  <si>
    <t>Usluge tek.i invest. održavanja</t>
  </si>
  <si>
    <t xml:space="preserve">JLS </t>
  </si>
  <si>
    <t xml:space="preserve">Materijalni rashodi                                      </t>
  </si>
  <si>
    <t>UKUPNI PRIHODI +KORIŠTENI PRENESENI VIŠAK</t>
  </si>
  <si>
    <t>VIŠAK/MANJAK IZ PRETHODNE(IH) GODINA KOJI  SE RASPOREDIO/POKRIO - iskorišteno</t>
  </si>
  <si>
    <t xml:space="preserve">OSTVARENJE/ IZVRŠENJE 
1-.12.2023. </t>
  </si>
  <si>
    <t>9 Preneseni  višak prihoda 922-korišteni</t>
  </si>
  <si>
    <t xml:space="preserve">   9.3. Vlastiti prihodi - preneseni višak</t>
  </si>
  <si>
    <t xml:space="preserve">   9.4. Posebne namjene - preneseni višak</t>
  </si>
  <si>
    <t>Klasa: 400-01/25-01/2</t>
  </si>
  <si>
    <t>_</t>
  </si>
  <si>
    <t>Urbroj: 2140-78-25-07</t>
  </si>
  <si>
    <t>Radoboj, 19. ožujka 2025.</t>
  </si>
  <si>
    <t xml:space="preserve">GODIŠNJI IZVJEŠTAJ O IZVRŠENJU FINANCIJSKOG PLANA                                                                   OSNOVNE ŠKOLE SIDE KOŠUTIĆ RADOBOJ 
ZA  2024. GODINU   </t>
  </si>
  <si>
    <t>Predsjednica Šk. odbora:</t>
  </si>
  <si>
    <t>Kristina Husarek</t>
  </si>
  <si>
    <t>GODIŠNJI IZVJEŠTAJ O IZVRŠENJU FINANCIJSKOG PLANA                                                                    
OSNOVNE ŠKOLE SIDE KOŠUTIĆ RADOBOJ                                                                                                                         ZA 2024. GODINU</t>
  </si>
  <si>
    <t xml:space="preserve">GODIŠNJI IZVJEŠTAJ O IZVRŠENJU FINANCIJSKOG PLANA                                                                                             OSNOVNE ŠKOLE SIDE KOŠUTIĆ RADOBOJ 
ZA  2024. GODINU </t>
  </si>
  <si>
    <t>GODIŠNJI IZVJEŠTAJ O IZVRŠENJU FINANCIJSKOG PLANA                                                                                                           OSNOVNE ŠKOLE SIDE KOŠUTIĆ RADOBOJ 
ZA  2024. GODINU</t>
  </si>
  <si>
    <t>GODIŠNJI IZVJEŠTAJ O IZVRŠENJU FINANCIJSKOG PLANA                                                                                                      OSNOVNE ŠKOLE SIDE KOŠUTIĆ RADOBOJ 
ZA  2024. GODINU</t>
  </si>
  <si>
    <t xml:space="preserve">GODIŠNJI IZVJEŠTAJ O IZVRŠENJU FINANCIJSKOG PLANA                                                                                      
OSNOVNE ŠKOLE SIDE KOŠUTIĆ RADOBOJ                                                                                                                                         ZA 2024. GODINU                                       </t>
  </si>
  <si>
    <t>GODIŠNJI IZVJEŠTAJ O IZVRŠENJU FINANCIJSKOG PLANA                                                                          OSNOVNE ŠKOLE SIDE KOŠUTIĆ RADOBOJ 
ZA 2024. GODINU</t>
  </si>
  <si>
    <t>5.2. Ministarstvo Baltazar 8</t>
  </si>
  <si>
    <t xml:space="preserve">   5.2. Ministarstvo Baltazar 8</t>
  </si>
  <si>
    <t xml:space="preserve">   5.7. Ministarstvo - prijenos EU</t>
  </si>
  <si>
    <t xml:space="preserve">    3.1.1 Vlastiti prihodi PK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</si>
</sst>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4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12"/>
      <color indexed="8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b/>
      <sz val="10"/>
      <color rgb="FFFF000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238"/>
    </font>
    <font>
      <sz val="8"/>
      <color theme="1"/>
      <name val="Calibri"/>
      <family val="2"/>
      <charset val="238"/>
      <scheme val="minor"/>
    </font>
    <font>
      <sz val="9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sz val="8"/>
      <color indexed="8"/>
      <name val="Arial"/>
      <family val="2"/>
      <charset val="238"/>
    </font>
    <font>
      <sz val="8"/>
      <color rgb="FF000000"/>
      <name val="Arial"/>
      <family val="2"/>
      <charset val="238"/>
    </font>
    <font>
      <b/>
      <sz val="8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b/>
      <sz val="8"/>
      <color rgb="FF000000"/>
      <name val="Arial"/>
      <family val="2"/>
      <charset val="238"/>
    </font>
    <font>
      <b/>
      <i/>
      <sz val="10"/>
      <name val="Arial"/>
      <family val="2"/>
      <charset val="238"/>
    </font>
    <font>
      <b/>
      <sz val="9"/>
      <name val="Arial"/>
      <family val="2"/>
      <charset val="238"/>
    </font>
    <font>
      <b/>
      <i/>
      <sz val="10"/>
      <color indexed="8"/>
      <name val="Arial"/>
      <family val="2"/>
      <charset val="238"/>
    </font>
    <font>
      <b/>
      <i/>
      <sz val="11"/>
      <color theme="1"/>
      <name val="Calibri"/>
      <family val="2"/>
      <charset val="238"/>
      <scheme val="minor"/>
    </font>
    <font>
      <b/>
      <i/>
      <sz val="8"/>
      <color indexed="8"/>
      <name val="Arial"/>
      <family val="2"/>
      <charset val="238"/>
    </font>
    <font>
      <b/>
      <i/>
      <sz val="8"/>
      <color rgb="FF000000"/>
      <name val="Arial"/>
      <family val="2"/>
      <charset val="238"/>
    </font>
    <font>
      <b/>
      <i/>
      <sz val="9"/>
      <name val="Arial"/>
      <family val="2"/>
      <charset val="238"/>
    </font>
    <font>
      <sz val="8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9"/>
      <color indexed="8"/>
      <name val="Arial"/>
      <family val="2"/>
      <charset val="238"/>
    </font>
    <font>
      <sz val="9"/>
      <color indexed="8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i/>
      <sz val="9"/>
      <color indexed="8"/>
      <name val="Arial"/>
      <family val="2"/>
      <charset val="238"/>
    </font>
    <font>
      <i/>
      <sz val="9"/>
      <color theme="1"/>
      <name val="Arial"/>
      <family val="2"/>
      <charset val="238"/>
    </font>
    <font>
      <b/>
      <sz val="9"/>
      <color theme="1"/>
      <name val="Calibri"/>
      <family val="2"/>
      <charset val="238"/>
      <scheme val="minor"/>
    </font>
    <font>
      <sz val="8"/>
      <color theme="1"/>
      <name val="Arial"/>
      <family val="2"/>
      <charset val="238"/>
    </font>
    <font>
      <b/>
      <sz val="8"/>
      <color theme="1"/>
      <name val="Arial"/>
      <family val="2"/>
      <charset val="238"/>
    </font>
    <font>
      <b/>
      <i/>
      <sz val="10"/>
      <color theme="1"/>
      <name val="Arial"/>
      <family val="2"/>
      <charset val="238"/>
    </font>
    <font>
      <sz val="11"/>
      <color theme="1"/>
      <name val="Calibri"/>
      <family val="2"/>
      <charset val="238"/>
    </font>
    <font>
      <b/>
      <sz val="11"/>
      <color indexed="8"/>
      <name val="Calibri"/>
      <family val="2"/>
      <charset val="238"/>
    </font>
    <font>
      <i/>
      <sz val="9"/>
      <name val="Arial"/>
      <family val="2"/>
      <charset val="238"/>
    </font>
    <font>
      <b/>
      <sz val="11"/>
      <color indexed="8"/>
      <name val="Arial"/>
      <family val="2"/>
      <charset val="238"/>
    </font>
    <font>
      <sz val="11"/>
      <color indexed="8"/>
      <name val="Arial"/>
      <family val="2"/>
      <charset val="238"/>
    </font>
    <font>
      <b/>
      <sz val="11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7"/>
      <color indexed="8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259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9" fillId="2" borderId="3" xfId="0" applyFont="1" applyFill="1" applyBorder="1" applyAlignment="1">
      <alignment horizontal="left" vertical="center" wrapText="1"/>
    </xf>
    <xf numFmtId="0" fontId="7" fillId="2" borderId="3" xfId="0" quotePrefix="1" applyFont="1" applyFill="1" applyBorder="1" applyAlignment="1">
      <alignment horizontal="left" vertical="center"/>
    </xf>
    <xf numFmtId="0" fontId="8" fillId="2" borderId="3" xfId="0" quotePrefix="1" applyFont="1" applyFill="1" applyBorder="1" applyAlignment="1">
      <alignment horizontal="left" vertical="center"/>
    </xf>
    <xf numFmtId="0" fontId="9" fillId="2" borderId="3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 wrapText="1"/>
    </xf>
    <xf numFmtId="0" fontId="9" fillId="2" borderId="3" xfId="0" quotePrefix="1" applyFont="1" applyFill="1" applyBorder="1" applyAlignment="1">
      <alignment horizontal="left" vertical="center"/>
    </xf>
    <xf numFmtId="0" fontId="11" fillId="0" borderId="0" xfId="0" applyFont="1" applyAlignment="1">
      <alignment wrapText="1"/>
    </xf>
    <xf numFmtId="0" fontId="10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12" fillId="0" borderId="5" xfId="0" applyFont="1" applyBorder="1" applyAlignment="1">
      <alignment horizontal="right" vertical="center"/>
    </xf>
    <xf numFmtId="0" fontId="13" fillId="0" borderId="0" xfId="0" applyFont="1" applyAlignment="1">
      <alignment vertical="top" wrapText="1"/>
    </xf>
    <xf numFmtId="0" fontId="14" fillId="2" borderId="3" xfId="0" applyFont="1" applyFill="1" applyBorder="1" applyAlignment="1">
      <alignment horizontal="center" vertical="center" wrapText="1"/>
    </xf>
    <xf numFmtId="0" fontId="14" fillId="0" borderId="3" xfId="0" quotePrefix="1" applyFont="1" applyBorder="1" applyAlignment="1">
      <alignment horizontal="center" vertical="center" wrapText="1"/>
    </xf>
    <xf numFmtId="0" fontId="14" fillId="0" borderId="3" xfId="0" quotePrefix="1" applyFont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 wrapText="1"/>
    </xf>
    <xf numFmtId="0" fontId="14" fillId="3" borderId="3" xfId="0" applyFont="1" applyFill="1" applyBorder="1" applyAlignment="1">
      <alignment horizontal="center" vertical="center" wrapText="1"/>
    </xf>
    <xf numFmtId="0" fontId="14" fillId="3" borderId="4" xfId="0" applyFont="1" applyFill="1" applyBorder="1" applyAlignment="1">
      <alignment horizontal="center" vertical="center" wrapText="1"/>
    </xf>
    <xf numFmtId="0" fontId="15" fillId="0" borderId="0" xfId="0" applyFont="1"/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vertical="top" wrapText="1"/>
    </xf>
    <xf numFmtId="0" fontId="16" fillId="2" borderId="3" xfId="0" quotePrefix="1" applyFont="1" applyFill="1" applyBorder="1" applyAlignment="1">
      <alignment horizontal="left" vertical="center"/>
    </xf>
    <xf numFmtId="0" fontId="16" fillId="2" borderId="3" xfId="0" applyFont="1" applyFill="1" applyBorder="1" applyAlignment="1">
      <alignment horizontal="left" vertical="center" wrapText="1"/>
    </xf>
    <xf numFmtId="0" fontId="16" fillId="2" borderId="3" xfId="0" quotePrefix="1" applyFont="1" applyFill="1" applyBorder="1" applyAlignment="1">
      <alignment horizontal="left" vertical="center" wrapText="1"/>
    </xf>
    <xf numFmtId="0" fontId="17" fillId="0" borderId="0" xfId="0" applyFont="1"/>
    <xf numFmtId="0" fontId="14" fillId="0" borderId="0" xfId="0" applyFont="1" applyAlignment="1">
      <alignment horizontal="center" vertical="center" wrapText="1"/>
    </xf>
    <xf numFmtId="0" fontId="18" fillId="2" borderId="4" xfId="0" applyFont="1" applyFill="1" applyBorder="1" applyAlignment="1">
      <alignment horizontal="left" vertical="center" wrapText="1"/>
    </xf>
    <xf numFmtId="0" fontId="19" fillId="0" borderId="3" xfId="0" applyFont="1" applyBorder="1" applyAlignment="1">
      <alignment horizontal="left" vertical="center" wrapText="1"/>
    </xf>
    <xf numFmtId="0" fontId="20" fillId="0" borderId="0" xfId="0" applyFont="1" applyAlignment="1">
      <alignment vertical="top" wrapText="1"/>
    </xf>
    <xf numFmtId="0" fontId="19" fillId="0" borderId="3" xfId="0" applyFont="1" applyBorder="1" applyAlignment="1">
      <alignment horizontal="left" vertical="center"/>
    </xf>
    <xf numFmtId="0" fontId="21" fillId="0" borderId="0" xfId="0" applyFont="1"/>
    <xf numFmtId="0" fontId="18" fillId="2" borderId="1" xfId="0" applyFont="1" applyFill="1" applyBorder="1" applyAlignment="1">
      <alignment horizontal="left" vertical="center" wrapText="1"/>
    </xf>
    <xf numFmtId="0" fontId="18" fillId="2" borderId="1" xfId="0" applyFont="1" applyFill="1" applyBorder="1" applyAlignment="1">
      <alignment horizontal="left" vertical="center"/>
    </xf>
    <xf numFmtId="0" fontId="18" fillId="2" borderId="0" xfId="0" applyFont="1" applyFill="1" applyAlignment="1">
      <alignment horizontal="left" vertical="center"/>
    </xf>
    <xf numFmtId="0" fontId="18" fillId="2" borderId="2" xfId="0" applyFont="1" applyFill="1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4" fillId="2" borderId="2" xfId="0" applyFont="1" applyFill="1" applyBorder="1" applyAlignment="1">
      <alignment horizontal="left" vertical="center" wrapText="1"/>
    </xf>
    <xf numFmtId="0" fontId="14" fillId="2" borderId="4" xfId="0" applyFont="1" applyFill="1" applyBorder="1" applyAlignment="1">
      <alignment horizontal="left" vertical="center" wrapText="1"/>
    </xf>
    <xf numFmtId="0" fontId="1" fillId="0" borderId="0" xfId="0" applyFont="1"/>
    <xf numFmtId="0" fontId="22" fillId="0" borderId="3" xfId="0" applyFont="1" applyBorder="1" applyAlignment="1">
      <alignment horizontal="left" vertical="center" wrapText="1"/>
    </xf>
    <xf numFmtId="0" fontId="18" fillId="2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left" vertical="center"/>
    </xf>
    <xf numFmtId="0" fontId="18" fillId="2" borderId="2" xfId="0" applyFont="1" applyFill="1" applyBorder="1" applyAlignment="1">
      <alignment horizontal="left" vertical="center"/>
    </xf>
    <xf numFmtId="0" fontId="18" fillId="2" borderId="4" xfId="0" applyFont="1" applyFill="1" applyBorder="1" applyAlignment="1">
      <alignment horizontal="left" vertical="center"/>
    </xf>
    <xf numFmtId="0" fontId="18" fillId="2" borderId="1" xfId="0" applyFont="1" applyFill="1" applyBorder="1" applyAlignment="1">
      <alignment vertical="center"/>
    </xf>
    <xf numFmtId="0" fontId="18" fillId="2" borderId="4" xfId="0" applyFont="1" applyFill="1" applyBorder="1" applyAlignment="1">
      <alignment vertical="center"/>
    </xf>
    <xf numFmtId="0" fontId="18" fillId="2" borderId="2" xfId="0" applyFont="1" applyFill="1" applyBorder="1" applyAlignment="1">
      <alignment horizontal="center" vertical="center"/>
    </xf>
    <xf numFmtId="0" fontId="18" fillId="2" borderId="1" xfId="0" applyFont="1" applyFill="1" applyBorder="1" applyAlignment="1">
      <alignment horizontal="right" vertical="center"/>
    </xf>
    <xf numFmtId="0" fontId="14" fillId="2" borderId="2" xfId="0" applyFont="1" applyFill="1" applyBorder="1" applyAlignment="1">
      <alignment horizontal="left" vertical="center"/>
    </xf>
    <xf numFmtId="0" fontId="14" fillId="2" borderId="4" xfId="0" applyFont="1" applyFill="1" applyBorder="1" applyAlignment="1">
      <alignment horizontal="left" vertical="center"/>
    </xf>
    <xf numFmtId="0" fontId="23" fillId="2" borderId="3" xfId="0" quotePrefix="1" applyFont="1" applyFill="1" applyBorder="1" applyAlignment="1">
      <alignment horizontal="left" vertical="center"/>
    </xf>
    <xf numFmtId="0" fontId="24" fillId="2" borderId="3" xfId="0" applyFont="1" applyFill="1" applyBorder="1" applyAlignment="1">
      <alignment horizontal="left" vertical="center" wrapText="1"/>
    </xf>
    <xf numFmtId="0" fontId="23" fillId="2" borderId="3" xfId="0" applyFont="1" applyFill="1" applyBorder="1" applyAlignment="1">
      <alignment horizontal="left" vertical="center" wrapText="1"/>
    </xf>
    <xf numFmtId="0" fontId="24" fillId="2" borderId="3" xfId="0" applyFont="1" applyFill="1" applyBorder="1" applyAlignment="1">
      <alignment vertical="center" wrapText="1"/>
    </xf>
    <xf numFmtId="0" fontId="26" fillId="0" borderId="0" xfId="0" applyFont="1"/>
    <xf numFmtId="0" fontId="27" fillId="2" borderId="1" xfId="0" applyFont="1" applyFill="1" applyBorder="1" applyAlignment="1">
      <alignment horizontal="left" vertical="center"/>
    </xf>
    <xf numFmtId="0" fontId="27" fillId="2" borderId="4" xfId="0" applyFont="1" applyFill="1" applyBorder="1" applyAlignment="1">
      <alignment horizontal="left" vertical="center"/>
    </xf>
    <xf numFmtId="0" fontId="28" fillId="0" borderId="3" xfId="0" applyFont="1" applyBorder="1" applyAlignment="1">
      <alignment horizontal="left" vertical="center"/>
    </xf>
    <xf numFmtId="0" fontId="28" fillId="0" borderId="3" xfId="0" applyFont="1" applyBorder="1" applyAlignment="1">
      <alignment horizontal="left" vertical="center" wrapText="1"/>
    </xf>
    <xf numFmtId="0" fontId="27" fillId="2" borderId="2" xfId="0" applyFont="1" applyFill="1" applyBorder="1" applyAlignment="1">
      <alignment horizontal="left" vertical="center"/>
    </xf>
    <xf numFmtId="0" fontId="27" fillId="2" borderId="4" xfId="0" applyFont="1" applyFill="1" applyBorder="1" applyAlignment="1">
      <alignment horizontal="left" vertical="center" wrapText="1"/>
    </xf>
    <xf numFmtId="0" fontId="29" fillId="2" borderId="3" xfId="0" applyFont="1" applyFill="1" applyBorder="1" applyAlignment="1">
      <alignment horizontal="left" vertical="center" wrapText="1"/>
    </xf>
    <xf numFmtId="0" fontId="29" fillId="2" borderId="3" xfId="0" quotePrefix="1" applyFont="1" applyFill="1" applyBorder="1" applyAlignment="1">
      <alignment horizontal="left" vertical="center" wrapText="1"/>
    </xf>
    <xf numFmtId="0" fontId="29" fillId="2" borderId="3" xfId="0" quotePrefix="1" applyFont="1" applyFill="1" applyBorder="1" applyAlignment="1">
      <alignment horizontal="left" vertical="center"/>
    </xf>
    <xf numFmtId="0" fontId="29" fillId="2" borderId="3" xfId="0" applyFont="1" applyFill="1" applyBorder="1" applyAlignment="1">
      <alignment vertical="center" wrapText="1"/>
    </xf>
    <xf numFmtId="0" fontId="18" fillId="2" borderId="7" xfId="0" applyFont="1" applyFill="1" applyBorder="1" applyAlignment="1">
      <alignment horizontal="left" vertical="center"/>
    </xf>
    <xf numFmtId="4" fontId="3" fillId="2" borderId="3" xfId="0" applyNumberFormat="1" applyFont="1" applyFill="1" applyBorder="1" applyAlignment="1">
      <alignment horizontal="right"/>
    </xf>
    <xf numFmtId="4" fontId="6" fillId="2" borderId="3" xfId="0" applyNumberFormat="1" applyFont="1" applyFill="1" applyBorder="1"/>
    <xf numFmtId="4" fontId="25" fillId="2" borderId="3" xfId="0" applyNumberFormat="1" applyFont="1" applyFill="1" applyBorder="1" applyAlignment="1">
      <alignment horizontal="right"/>
    </xf>
    <xf numFmtId="4" fontId="6" fillId="2" borderId="3" xfId="0" applyNumberFormat="1" applyFont="1" applyFill="1" applyBorder="1" applyAlignment="1">
      <alignment horizontal="right"/>
    </xf>
    <xf numFmtId="4" fontId="3" fillId="2" borderId="3" xfId="0" applyNumberFormat="1" applyFont="1" applyFill="1" applyBorder="1" applyAlignment="1">
      <alignment horizontal="right" wrapText="1"/>
    </xf>
    <xf numFmtId="4" fontId="31" fillId="0" borderId="3" xfId="0" applyNumberFormat="1" applyFont="1" applyBorder="1"/>
    <xf numFmtId="3" fontId="32" fillId="0" borderId="3" xfId="0" applyNumberFormat="1" applyFont="1" applyBorder="1"/>
    <xf numFmtId="3" fontId="31" fillId="0" borderId="3" xfId="0" applyNumberFormat="1" applyFont="1" applyBorder="1"/>
    <xf numFmtId="4" fontId="32" fillId="0" borderId="3" xfId="0" applyNumberFormat="1" applyFont="1" applyBorder="1"/>
    <xf numFmtId="4" fontId="33" fillId="2" borderId="3" xfId="0" applyNumberFormat="1" applyFont="1" applyFill="1" applyBorder="1" applyAlignment="1">
      <alignment horizontal="right"/>
    </xf>
    <xf numFmtId="4" fontId="34" fillId="2" borderId="3" xfId="0" applyNumberFormat="1" applyFont="1" applyFill="1" applyBorder="1" applyAlignment="1">
      <alignment horizontal="right"/>
    </xf>
    <xf numFmtId="0" fontId="14" fillId="3" borderId="1" xfId="0" applyFont="1" applyFill="1" applyBorder="1" applyAlignment="1">
      <alignment horizontal="center" vertical="center" wrapText="1"/>
    </xf>
    <xf numFmtId="0" fontId="14" fillId="3" borderId="2" xfId="0" applyFont="1" applyFill="1" applyBorder="1" applyAlignment="1">
      <alignment horizontal="center" vertical="center" wrapText="1"/>
    </xf>
    <xf numFmtId="4" fontId="14" fillId="2" borderId="4" xfId="0" applyNumberFormat="1" applyFont="1" applyFill="1" applyBorder="1" applyAlignment="1">
      <alignment horizontal="right"/>
    </xf>
    <xf numFmtId="3" fontId="14" fillId="2" borderId="3" xfId="0" applyNumberFormat="1" applyFont="1" applyFill="1" applyBorder="1" applyAlignment="1">
      <alignment horizontal="right"/>
    </xf>
    <xf numFmtId="4" fontId="27" fillId="2" borderId="4" xfId="0" applyNumberFormat="1" applyFont="1" applyFill="1" applyBorder="1" applyAlignment="1">
      <alignment horizontal="right"/>
    </xf>
    <xf numFmtId="4" fontId="18" fillId="2" borderId="4" xfId="0" applyNumberFormat="1" applyFont="1" applyFill="1" applyBorder="1" applyAlignment="1">
      <alignment horizontal="right"/>
    </xf>
    <xf numFmtId="4" fontId="18" fillId="2" borderId="3" xfId="0" applyNumberFormat="1" applyFont="1" applyFill="1" applyBorder="1" applyAlignment="1">
      <alignment horizontal="right"/>
    </xf>
    <xf numFmtId="4" fontId="14" fillId="2" borderId="3" xfId="0" applyNumberFormat="1" applyFont="1" applyFill="1" applyBorder="1" applyAlignment="1">
      <alignment horizontal="right"/>
    </xf>
    <xf numFmtId="0" fontId="15" fillId="0" borderId="3" xfId="0" applyFont="1" applyBorder="1"/>
    <xf numFmtId="4" fontId="34" fillId="0" borderId="3" xfId="0" applyNumberFormat="1" applyFont="1" applyBorder="1" applyAlignment="1">
      <alignment horizontal="right"/>
    </xf>
    <xf numFmtId="3" fontId="34" fillId="0" borderId="3" xfId="0" applyNumberFormat="1" applyFont="1" applyBorder="1" applyAlignment="1">
      <alignment horizontal="right"/>
    </xf>
    <xf numFmtId="4" fontId="16" fillId="0" borderId="3" xfId="0" applyNumberFormat="1" applyFont="1" applyBorder="1" applyAlignment="1">
      <alignment vertical="center" wrapText="1"/>
    </xf>
    <xf numFmtId="0" fontId="24" fillId="3" borderId="1" xfId="0" applyFont="1" applyFill="1" applyBorder="1" applyAlignment="1">
      <alignment horizontal="left" vertical="center"/>
    </xf>
    <xf numFmtId="4" fontId="16" fillId="0" borderId="3" xfId="0" applyNumberFormat="1" applyFont="1" applyBorder="1" applyAlignment="1">
      <alignment horizontal="right" vertical="center" wrapText="1"/>
    </xf>
    <xf numFmtId="3" fontId="33" fillId="0" borderId="3" xfId="0" applyNumberFormat="1" applyFont="1" applyBorder="1" applyAlignment="1">
      <alignment horizontal="right"/>
    </xf>
    <xf numFmtId="4" fontId="34" fillId="3" borderId="3" xfId="0" quotePrefix="1" applyNumberFormat="1" applyFont="1" applyFill="1" applyBorder="1" applyAlignment="1">
      <alignment horizontal="right" wrapText="1"/>
    </xf>
    <xf numFmtId="4" fontId="34" fillId="3" borderId="3" xfId="0" applyNumberFormat="1" applyFont="1" applyFill="1" applyBorder="1" applyAlignment="1">
      <alignment horizontal="right" vertical="center" wrapText="1"/>
    </xf>
    <xf numFmtId="0" fontId="33" fillId="0" borderId="3" xfId="0" quotePrefix="1" applyFont="1" applyBorder="1" applyAlignment="1">
      <alignment horizontal="center" vertical="center" wrapText="1"/>
    </xf>
    <xf numFmtId="0" fontId="35" fillId="0" borderId="0" xfId="0" applyFont="1"/>
    <xf numFmtId="0" fontId="33" fillId="2" borderId="3" xfId="0" applyFont="1" applyFill="1" applyBorder="1" applyAlignment="1">
      <alignment horizontal="center" vertical="center" wrapText="1"/>
    </xf>
    <xf numFmtId="0" fontId="32" fillId="0" borderId="0" xfId="0" applyFont="1"/>
    <xf numFmtId="3" fontId="36" fillId="0" borderId="3" xfId="0" applyNumberFormat="1" applyFont="1" applyBorder="1"/>
    <xf numFmtId="4" fontId="37" fillId="0" borderId="3" xfId="0" applyNumberFormat="1" applyFont="1" applyBorder="1"/>
    <xf numFmtId="3" fontId="37" fillId="0" borderId="3" xfId="0" applyNumberFormat="1" applyFont="1" applyBorder="1"/>
    <xf numFmtId="4" fontId="36" fillId="0" borderId="3" xfId="0" applyNumberFormat="1" applyFont="1" applyBorder="1"/>
    <xf numFmtId="4" fontId="34" fillId="2" borderId="3" xfId="0" applyNumberFormat="1" applyFont="1" applyFill="1" applyBorder="1" applyAlignment="1">
      <alignment horizontal="right" wrapText="1"/>
    </xf>
    <xf numFmtId="4" fontId="38" fillId="2" borderId="3" xfId="0" applyNumberFormat="1" applyFont="1" applyFill="1" applyBorder="1" applyAlignment="1">
      <alignment horizontal="right"/>
    </xf>
    <xf numFmtId="4" fontId="38" fillId="2" borderId="3" xfId="0" applyNumberFormat="1" applyFont="1" applyFill="1" applyBorder="1" applyAlignment="1">
      <alignment horizontal="right" wrapText="1"/>
    </xf>
    <xf numFmtId="4" fontId="39" fillId="0" borderId="3" xfId="0" applyNumberFormat="1" applyFont="1" applyBorder="1"/>
    <xf numFmtId="0" fontId="37" fillId="0" borderId="0" xfId="0" applyFont="1"/>
    <xf numFmtId="0" fontId="41" fillId="0" borderId="0" xfId="0" applyFont="1"/>
    <xf numFmtId="0" fontId="36" fillId="0" borderId="3" xfId="0" applyFont="1" applyBorder="1" applyAlignment="1">
      <alignment horizontal="center" vertical="center"/>
    </xf>
    <xf numFmtId="0" fontId="36" fillId="0" borderId="3" xfId="0" applyFont="1" applyBorder="1" applyAlignment="1">
      <alignment horizontal="center" wrapText="1"/>
    </xf>
    <xf numFmtId="0" fontId="36" fillId="0" borderId="3" xfId="0" applyFont="1" applyBorder="1" applyAlignment="1">
      <alignment horizontal="center" vertical="center" wrapText="1"/>
    </xf>
    <xf numFmtId="0" fontId="42" fillId="0" borderId="3" xfId="0" applyFont="1" applyBorder="1" applyAlignment="1">
      <alignment horizontal="center" vertical="center"/>
    </xf>
    <xf numFmtId="0" fontId="42" fillId="0" borderId="0" xfId="0" applyFont="1" applyAlignment="1">
      <alignment horizontal="center" vertical="center"/>
    </xf>
    <xf numFmtId="0" fontId="36" fillId="0" borderId="0" xfId="0" applyFont="1"/>
    <xf numFmtId="0" fontId="36" fillId="0" borderId="3" xfId="0" applyFont="1" applyBorder="1"/>
    <xf numFmtId="0" fontId="37" fillId="0" borderId="3" xfId="0" applyFont="1" applyBorder="1"/>
    <xf numFmtId="4" fontId="36" fillId="0" borderId="3" xfId="0" applyNumberFormat="1" applyFont="1" applyBorder="1" applyAlignment="1">
      <alignment horizontal="right" vertical="center"/>
    </xf>
    <xf numFmtId="0" fontId="9" fillId="0" borderId="0" xfId="0" applyFont="1" applyAlignment="1">
      <alignment vertical="top"/>
    </xf>
    <xf numFmtId="0" fontId="1" fillId="0" borderId="0" xfId="0" applyFont="1" applyAlignment="1">
      <alignment vertical="top"/>
    </xf>
    <xf numFmtId="1" fontId="31" fillId="0" borderId="3" xfId="0" applyNumberFormat="1" applyFont="1" applyBorder="1"/>
    <xf numFmtId="1" fontId="32" fillId="0" borderId="3" xfId="0" applyNumberFormat="1" applyFont="1" applyBorder="1"/>
    <xf numFmtId="0" fontId="31" fillId="0" borderId="0" xfId="0" applyFont="1"/>
    <xf numFmtId="0" fontId="24" fillId="2" borderId="3" xfId="0" quotePrefix="1" applyFont="1" applyFill="1" applyBorder="1" applyAlignment="1">
      <alignment horizontal="left" vertical="center"/>
    </xf>
    <xf numFmtId="4" fontId="24" fillId="2" borderId="3" xfId="0" applyNumberFormat="1" applyFont="1" applyFill="1" applyBorder="1" applyAlignment="1">
      <alignment vertical="center" wrapText="1"/>
    </xf>
    <xf numFmtId="1" fontId="37" fillId="0" borderId="3" xfId="0" applyNumberFormat="1" applyFont="1" applyBorder="1"/>
    <xf numFmtId="1" fontId="36" fillId="0" borderId="3" xfId="0" applyNumberFormat="1" applyFont="1" applyBorder="1"/>
    <xf numFmtId="0" fontId="43" fillId="0" borderId="0" xfId="0" applyFont="1"/>
    <xf numFmtId="0" fontId="32" fillId="0" borderId="3" xfId="0" applyFont="1" applyBorder="1"/>
    <xf numFmtId="0" fontId="43" fillId="0" borderId="3" xfId="0" applyFont="1" applyBorder="1"/>
    <xf numFmtId="0" fontId="31" fillId="0" borderId="3" xfId="0" applyFont="1" applyBorder="1"/>
    <xf numFmtId="0" fontId="24" fillId="2" borderId="6" xfId="0" applyFont="1" applyFill="1" applyBorder="1" applyAlignment="1">
      <alignment horizontal="left" vertical="center" wrapText="1"/>
    </xf>
    <xf numFmtId="0" fontId="33" fillId="3" borderId="3" xfId="0" applyFont="1" applyFill="1" applyBorder="1" applyAlignment="1">
      <alignment horizontal="center" vertical="center" wrapText="1"/>
    </xf>
    <xf numFmtId="0" fontId="33" fillId="3" borderId="4" xfId="0" applyFont="1" applyFill="1" applyBorder="1" applyAlignment="1">
      <alignment horizontal="center" vertical="center" wrapText="1"/>
    </xf>
    <xf numFmtId="0" fontId="44" fillId="0" borderId="0" xfId="0" applyFont="1"/>
    <xf numFmtId="0" fontId="45" fillId="3" borderId="3" xfId="0" applyFont="1" applyFill="1" applyBorder="1" applyAlignment="1">
      <alignment horizontal="center" vertical="center" wrapText="1"/>
    </xf>
    <xf numFmtId="0" fontId="14" fillId="3" borderId="4" xfId="0" applyFont="1" applyFill="1" applyBorder="1" applyAlignment="1">
      <alignment horizontal="left" vertical="center" wrapText="1"/>
    </xf>
    <xf numFmtId="0" fontId="14" fillId="2" borderId="1" xfId="0" applyFont="1" applyFill="1" applyBorder="1" applyAlignment="1">
      <alignment vertical="center"/>
    </xf>
    <xf numFmtId="0" fontId="14" fillId="2" borderId="2" xfId="0" applyFont="1" applyFill="1" applyBorder="1" applyAlignment="1">
      <alignment vertical="center"/>
    </xf>
    <xf numFmtId="0" fontId="14" fillId="2" borderId="4" xfId="0" applyFont="1" applyFill="1" applyBorder="1" applyAlignment="1">
      <alignment vertical="center"/>
    </xf>
    <xf numFmtId="0" fontId="14" fillId="2" borderId="1" xfId="0" applyFont="1" applyFill="1" applyBorder="1" applyAlignment="1">
      <alignment horizontal="right" vertical="center"/>
    </xf>
    <xf numFmtId="0" fontId="14" fillId="2" borderId="1" xfId="0" applyFont="1" applyFill="1" applyBorder="1" applyAlignment="1">
      <alignment horizontal="right" vertical="center" wrapText="1"/>
    </xf>
    <xf numFmtId="0" fontId="22" fillId="0" borderId="3" xfId="0" applyFont="1" applyBorder="1" applyAlignment="1">
      <alignment horizontal="left" vertical="center"/>
    </xf>
    <xf numFmtId="4" fontId="24" fillId="0" borderId="3" xfId="0" applyNumberFormat="1" applyFont="1" applyBorder="1" applyAlignment="1">
      <alignment vertical="center"/>
    </xf>
    <xf numFmtId="4" fontId="33" fillId="0" borderId="3" xfId="0" applyNumberFormat="1" applyFont="1" applyBorder="1" applyAlignment="1">
      <alignment horizontal="right"/>
    </xf>
    <xf numFmtId="0" fontId="24" fillId="3" borderId="2" xfId="0" applyFont="1" applyFill="1" applyBorder="1" applyAlignment="1">
      <alignment vertical="center"/>
    </xf>
    <xf numFmtId="4" fontId="24" fillId="3" borderId="3" xfId="0" applyNumberFormat="1" applyFont="1" applyFill="1" applyBorder="1" applyAlignment="1">
      <alignment vertical="center"/>
    </xf>
    <xf numFmtId="4" fontId="24" fillId="0" borderId="3" xfId="0" applyNumberFormat="1" applyFont="1" applyBorder="1" applyAlignment="1">
      <alignment vertical="center" wrapText="1"/>
    </xf>
    <xf numFmtId="4" fontId="24" fillId="3" borderId="3" xfId="0" applyNumberFormat="1" applyFont="1" applyFill="1" applyBorder="1" applyAlignment="1">
      <alignment vertical="center" wrapText="1"/>
    </xf>
    <xf numFmtId="0" fontId="46" fillId="2" borderId="3" xfId="0" quotePrefix="1" applyFont="1" applyFill="1" applyBorder="1" applyAlignment="1">
      <alignment horizontal="left" vertical="center" wrapText="1" indent="1"/>
    </xf>
    <xf numFmtId="0" fontId="46" fillId="2" borderId="3" xfId="0" applyFont="1" applyFill="1" applyBorder="1" applyAlignment="1">
      <alignment horizontal="left" vertical="center" indent="1"/>
    </xf>
    <xf numFmtId="0" fontId="46" fillId="2" borderId="3" xfId="0" applyFont="1" applyFill="1" applyBorder="1" applyAlignment="1">
      <alignment horizontal="left" vertical="center" wrapText="1" indent="1"/>
    </xf>
    <xf numFmtId="0" fontId="46" fillId="2" borderId="3" xfId="0" applyFont="1" applyFill="1" applyBorder="1" applyAlignment="1">
      <alignment horizontal="left" vertical="center" wrapText="1"/>
    </xf>
    <xf numFmtId="0" fontId="24" fillId="2" borderId="3" xfId="0" applyFont="1" applyFill="1" applyBorder="1" applyAlignment="1">
      <alignment horizontal="center" vertical="center" wrapText="1"/>
    </xf>
    <xf numFmtId="0" fontId="24" fillId="2" borderId="3" xfId="0" applyFont="1" applyFill="1" applyBorder="1" applyAlignment="1">
      <alignment vertical="center"/>
    </xf>
    <xf numFmtId="0" fontId="16" fillId="2" borderId="3" xfId="0" applyFont="1" applyFill="1" applyBorder="1" applyAlignment="1">
      <alignment horizontal="left" vertical="center" indent="1"/>
    </xf>
    <xf numFmtId="3" fontId="34" fillId="2" borderId="3" xfId="0" applyNumberFormat="1" applyFont="1" applyFill="1" applyBorder="1" applyAlignment="1">
      <alignment horizontal="right"/>
    </xf>
    <xf numFmtId="0" fontId="35" fillId="0" borderId="3" xfId="0" applyFont="1" applyBorder="1"/>
    <xf numFmtId="0" fontId="24" fillId="2" borderId="3" xfId="0" applyFont="1" applyFill="1" applyBorder="1" applyAlignment="1">
      <alignment horizontal="left" vertical="center"/>
    </xf>
    <xf numFmtId="0" fontId="16" fillId="2" borderId="3" xfId="0" applyFont="1" applyFill="1" applyBorder="1" applyAlignment="1">
      <alignment vertical="center" wrapText="1"/>
    </xf>
    <xf numFmtId="3" fontId="34" fillId="2" borderId="3" xfId="0" applyNumberFormat="1" applyFont="1" applyFill="1" applyBorder="1" applyAlignment="1">
      <alignment horizontal="right" wrapText="1"/>
    </xf>
    <xf numFmtId="3" fontId="33" fillId="2" borderId="3" xfId="0" applyNumberFormat="1" applyFont="1" applyFill="1" applyBorder="1" applyAlignment="1">
      <alignment horizontal="right"/>
    </xf>
    <xf numFmtId="0" fontId="46" fillId="2" borderId="3" xfId="0" quotePrefix="1" applyFont="1" applyFill="1" applyBorder="1" applyAlignment="1">
      <alignment horizontal="left" vertical="center" wrapText="1"/>
    </xf>
    <xf numFmtId="0" fontId="46" fillId="2" borderId="3" xfId="0" applyFont="1" applyFill="1" applyBorder="1" applyAlignment="1">
      <alignment horizontal="left" vertical="center"/>
    </xf>
    <xf numFmtId="0" fontId="16" fillId="2" borderId="3" xfId="0" applyFont="1" applyFill="1" applyBorder="1" applyAlignment="1">
      <alignment horizontal="left" vertical="center"/>
    </xf>
    <xf numFmtId="0" fontId="40" fillId="0" borderId="0" xfId="0" applyFont="1"/>
    <xf numFmtId="4" fontId="43" fillId="0" borderId="3" xfId="0" applyNumberFormat="1" applyFont="1" applyBorder="1"/>
    <xf numFmtId="4" fontId="36" fillId="0" borderId="3" xfId="0" applyNumberFormat="1" applyFont="1" applyBorder="1" applyAlignment="1">
      <alignment horizontal="right" vertical="center" wrapText="1"/>
    </xf>
    <xf numFmtId="1" fontId="36" fillId="0" borderId="3" xfId="0" applyNumberFormat="1" applyFont="1" applyBorder="1" applyAlignment="1">
      <alignment horizontal="right" vertical="center"/>
    </xf>
    <xf numFmtId="4" fontId="36" fillId="0" borderId="8" xfId="0" applyNumberFormat="1" applyFont="1" applyBorder="1" applyAlignment="1">
      <alignment horizontal="right" vertical="center"/>
    </xf>
    <xf numFmtId="0" fontId="36" fillId="0" borderId="2" xfId="0" applyFont="1" applyBorder="1" applyAlignment="1">
      <alignment horizontal="left" wrapText="1"/>
    </xf>
    <xf numFmtId="4" fontId="36" fillId="0" borderId="2" xfId="0" applyNumberFormat="1" applyFont="1" applyBorder="1" applyAlignment="1">
      <alignment horizontal="right" vertical="center"/>
    </xf>
    <xf numFmtId="1" fontId="37" fillId="0" borderId="2" xfId="0" applyNumberFormat="1" applyFont="1" applyBorder="1" applyAlignment="1">
      <alignment horizontal="right" vertical="center"/>
    </xf>
    <xf numFmtId="0" fontId="5" fillId="0" borderId="0" xfId="0" applyFont="1" applyAlignment="1">
      <alignment vertical="center"/>
    </xf>
    <xf numFmtId="0" fontId="7" fillId="0" borderId="0" xfId="0" applyFont="1" applyAlignment="1">
      <alignment vertical="top"/>
    </xf>
    <xf numFmtId="0" fontId="47" fillId="0" borderId="0" xfId="0" applyFont="1" applyAlignment="1">
      <alignment horizontal="center" vertical="center" wrapText="1"/>
    </xf>
    <xf numFmtId="0" fontId="48" fillId="0" borderId="0" xfId="0" applyFont="1" applyAlignment="1">
      <alignment vertical="center" wrapText="1"/>
    </xf>
    <xf numFmtId="0" fontId="47" fillId="0" borderId="0" xfId="0" applyFont="1" applyAlignment="1">
      <alignment horizontal="center" vertical="center"/>
    </xf>
    <xf numFmtId="0" fontId="47" fillId="0" borderId="0" xfId="0" applyFont="1" applyAlignment="1">
      <alignment vertical="center" wrapText="1"/>
    </xf>
    <xf numFmtId="0" fontId="0" fillId="0" borderId="0" xfId="0" applyAlignment="1">
      <alignment horizontal="center" wrapText="1"/>
    </xf>
    <xf numFmtId="0" fontId="49" fillId="0" borderId="0" xfId="0" applyFont="1"/>
    <xf numFmtId="3" fontId="48" fillId="2" borderId="3" xfId="0" applyNumberFormat="1" applyFont="1" applyFill="1" applyBorder="1" applyAlignment="1">
      <alignment horizontal="right"/>
    </xf>
    <xf numFmtId="0" fontId="50" fillId="0" borderId="0" xfId="0" applyFont="1"/>
    <xf numFmtId="4" fontId="33" fillId="0" borderId="3" xfId="0" applyNumberFormat="1" applyFont="1" applyBorder="1" applyAlignment="1">
      <alignment horizontal="right" vertical="center" wrapText="1"/>
    </xf>
    <xf numFmtId="4" fontId="42" fillId="0" borderId="3" xfId="0" applyNumberFormat="1" applyFont="1" applyBorder="1"/>
    <xf numFmtId="1" fontId="33" fillId="0" borderId="3" xfId="0" applyNumberFormat="1" applyFont="1" applyBorder="1" applyAlignment="1">
      <alignment horizontal="right" wrapText="1"/>
    </xf>
    <xf numFmtId="1" fontId="33" fillId="0" borderId="3" xfId="0" applyNumberFormat="1" applyFont="1" applyBorder="1" applyAlignment="1">
      <alignment horizontal="right" vertical="center" wrapText="1"/>
    </xf>
    <xf numFmtId="4" fontId="36" fillId="0" borderId="8" xfId="0" applyNumberFormat="1" applyFont="1" applyBorder="1" applyAlignment="1">
      <alignment horizontal="right" vertical="center" wrapText="1"/>
    </xf>
    <xf numFmtId="0" fontId="0" fillId="0" borderId="3" xfId="0" applyBorder="1"/>
    <xf numFmtId="0" fontId="51" fillId="0" borderId="3" xfId="0" applyFont="1" applyBorder="1" applyAlignment="1">
      <alignment horizontal="center" vertical="center" wrapText="1"/>
    </xf>
    <xf numFmtId="49" fontId="36" fillId="0" borderId="8" xfId="0" applyNumberFormat="1" applyFont="1" applyBorder="1" applyAlignment="1">
      <alignment horizontal="center" vertical="center"/>
    </xf>
    <xf numFmtId="49" fontId="37" fillId="0" borderId="8" xfId="0" applyNumberFormat="1" applyFont="1" applyBorder="1" applyAlignment="1">
      <alignment horizontal="right" vertical="center"/>
    </xf>
    <xf numFmtId="49" fontId="36" fillId="0" borderId="3" xfId="0" applyNumberFormat="1" applyFont="1" applyBorder="1" applyAlignment="1">
      <alignment horizontal="right" vertical="center"/>
    </xf>
    <xf numFmtId="0" fontId="0" fillId="0" borderId="0" xfId="0" applyAlignment="1">
      <alignment vertical="top"/>
    </xf>
    <xf numFmtId="0" fontId="36" fillId="0" borderId="8" xfId="0" applyFont="1" applyBorder="1" applyAlignment="1">
      <alignment horizontal="left" wrapText="1"/>
    </xf>
    <xf numFmtId="0" fontId="24" fillId="0" borderId="1" xfId="0" applyFont="1" applyBorder="1" applyAlignment="1">
      <alignment horizontal="left" vertical="center" wrapText="1"/>
    </xf>
    <xf numFmtId="0" fontId="24" fillId="0" borderId="2" xfId="0" applyFont="1" applyBorder="1" applyAlignment="1">
      <alignment horizontal="left" vertical="center" wrapText="1"/>
    </xf>
    <xf numFmtId="0" fontId="33" fillId="3" borderId="1" xfId="0" quotePrefix="1" applyFont="1" applyFill="1" applyBorder="1" applyAlignment="1">
      <alignment horizontal="left" wrapText="1"/>
    </xf>
    <xf numFmtId="0" fontId="33" fillId="3" borderId="2" xfId="0" quotePrefix="1" applyFont="1" applyFill="1" applyBorder="1" applyAlignment="1">
      <alignment horizontal="left" wrapText="1"/>
    </xf>
    <xf numFmtId="0" fontId="33" fillId="3" borderId="4" xfId="0" quotePrefix="1" applyFont="1" applyFill="1" applyBorder="1" applyAlignment="1">
      <alignment horizontal="left" wrapText="1"/>
    </xf>
    <xf numFmtId="0" fontId="36" fillId="0" borderId="3" xfId="0" applyFont="1" applyBorder="1" applyAlignment="1">
      <alignment horizontal="center" vertical="center"/>
    </xf>
    <xf numFmtId="0" fontId="42" fillId="0" borderId="3" xfId="0" applyFont="1" applyBorder="1" applyAlignment="1">
      <alignment horizontal="center" vertical="center"/>
    </xf>
    <xf numFmtId="0" fontId="36" fillId="0" borderId="3" xfId="0" applyFont="1" applyBorder="1" applyAlignment="1">
      <alignment horizontal="left" wrapText="1"/>
    </xf>
    <xf numFmtId="0" fontId="36" fillId="0" borderId="1" xfId="0" applyFont="1" applyBorder="1" applyAlignment="1">
      <alignment horizontal="left" wrapText="1"/>
    </xf>
    <xf numFmtId="0" fontId="36" fillId="0" borderId="2" xfId="0" applyFont="1" applyBorder="1" applyAlignment="1">
      <alignment horizontal="left" wrapText="1"/>
    </xf>
    <xf numFmtId="0" fontId="36" fillId="0" borderId="4" xfId="0" applyFont="1" applyBorder="1" applyAlignment="1">
      <alignment horizontal="left" wrapText="1"/>
    </xf>
    <xf numFmtId="0" fontId="5" fillId="0" borderId="0" xfId="0" applyFont="1" applyAlignment="1">
      <alignment horizontal="center" vertical="center" wrapText="1"/>
    </xf>
    <xf numFmtId="0" fontId="24" fillId="3" borderId="1" xfId="0" applyFont="1" applyFill="1" applyBorder="1" applyAlignment="1">
      <alignment horizontal="left" vertical="center" wrapText="1"/>
    </xf>
    <xf numFmtId="0" fontId="24" fillId="3" borderId="2" xfId="0" applyFont="1" applyFill="1" applyBorder="1" applyAlignment="1">
      <alignment vertical="center" wrapText="1"/>
    </xf>
    <xf numFmtId="0" fontId="24" fillId="3" borderId="2" xfId="0" applyFont="1" applyFill="1" applyBorder="1" applyAlignment="1">
      <alignment vertical="center"/>
    </xf>
    <xf numFmtId="0" fontId="16" fillId="0" borderId="2" xfId="0" applyFont="1" applyBorder="1" applyAlignment="1">
      <alignment vertical="center" wrapText="1"/>
    </xf>
    <xf numFmtId="0" fontId="24" fillId="0" borderId="2" xfId="0" applyFont="1" applyBorder="1" applyAlignment="1">
      <alignment vertical="center" wrapText="1"/>
    </xf>
    <xf numFmtId="0" fontId="24" fillId="0" borderId="2" xfId="0" applyFont="1" applyBorder="1" applyAlignment="1">
      <alignment vertical="center"/>
    </xf>
    <xf numFmtId="0" fontId="24" fillId="0" borderId="1" xfId="0" quotePrefix="1" applyFont="1" applyBorder="1" applyAlignment="1">
      <alignment horizontal="left" vertical="center"/>
    </xf>
    <xf numFmtId="0" fontId="33" fillId="0" borderId="3" xfId="0" quotePrefix="1" applyFont="1" applyBorder="1" applyAlignment="1">
      <alignment horizontal="center" vertical="center" wrapText="1"/>
    </xf>
    <xf numFmtId="0" fontId="14" fillId="0" borderId="3" xfId="0" quotePrefix="1" applyFont="1" applyBorder="1" applyAlignment="1">
      <alignment horizontal="center" wrapText="1"/>
    </xf>
    <xf numFmtId="0" fontId="14" fillId="0" borderId="1" xfId="0" quotePrefix="1" applyFont="1" applyBorder="1" applyAlignment="1">
      <alignment horizontal="center" wrapText="1"/>
    </xf>
    <xf numFmtId="0" fontId="24" fillId="3" borderId="1" xfId="0" quotePrefix="1" applyFont="1" applyFill="1" applyBorder="1" applyAlignment="1">
      <alignment horizontal="left" vertical="center" wrapText="1"/>
    </xf>
    <xf numFmtId="0" fontId="24" fillId="0" borderId="1" xfId="0" quotePrefix="1" applyFont="1" applyBorder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2" xfId="0" quotePrefix="1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14" fillId="3" borderId="1" xfId="0" applyFont="1" applyFill="1" applyBorder="1" applyAlignment="1">
      <alignment horizontal="center" vertical="center" wrapText="1"/>
    </xf>
    <xf numFmtId="0" fontId="14" fillId="3" borderId="2" xfId="0" applyFont="1" applyFill="1" applyBorder="1" applyAlignment="1">
      <alignment horizontal="center" vertical="center" wrapText="1"/>
    </xf>
    <xf numFmtId="0" fontId="14" fillId="3" borderId="4" xfId="0" applyFont="1" applyFill="1" applyBorder="1" applyAlignment="1">
      <alignment horizontal="center" vertical="center" wrapText="1"/>
    </xf>
    <xf numFmtId="0" fontId="45" fillId="3" borderId="1" xfId="0" applyFont="1" applyFill="1" applyBorder="1" applyAlignment="1">
      <alignment horizontal="center" vertical="center" wrapText="1"/>
    </xf>
    <xf numFmtId="0" fontId="45" fillId="3" borderId="2" xfId="0" applyFont="1" applyFill="1" applyBorder="1" applyAlignment="1">
      <alignment horizontal="center" vertical="center" wrapText="1"/>
    </xf>
    <xf numFmtId="0" fontId="45" fillId="3" borderId="4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36" fillId="0" borderId="3" xfId="0" applyFont="1" applyBorder="1" applyAlignment="1">
      <alignment horizontal="left"/>
    </xf>
    <xf numFmtId="0" fontId="16" fillId="2" borderId="2" xfId="0" quotePrefix="1" applyFont="1" applyFill="1" applyBorder="1" applyAlignment="1">
      <alignment horizontal="center" vertical="center"/>
    </xf>
    <xf numFmtId="0" fontId="16" fillId="2" borderId="4" xfId="0" quotePrefix="1" applyFont="1" applyFill="1" applyBorder="1" applyAlignment="1">
      <alignment horizontal="center" vertical="center"/>
    </xf>
    <xf numFmtId="0" fontId="47" fillId="0" borderId="0" xfId="0" applyFont="1" applyAlignment="1">
      <alignment horizontal="center" vertical="center" wrapText="1"/>
    </xf>
    <xf numFmtId="0" fontId="49" fillId="0" borderId="0" xfId="0" applyFont="1" applyAlignment="1">
      <alignment horizontal="center"/>
    </xf>
    <xf numFmtId="0" fontId="33" fillId="3" borderId="1" xfId="0" applyFont="1" applyFill="1" applyBorder="1" applyAlignment="1">
      <alignment horizontal="center" vertical="center" wrapText="1"/>
    </xf>
    <xf numFmtId="0" fontId="33" fillId="3" borderId="2" xfId="0" applyFont="1" applyFill="1" applyBorder="1" applyAlignment="1">
      <alignment horizontal="center" vertical="center" wrapText="1"/>
    </xf>
    <xf numFmtId="0" fontId="33" fillId="3" borderId="4" xfId="0" applyFont="1" applyFill="1" applyBorder="1" applyAlignment="1">
      <alignment horizontal="center" vertical="center" wrapText="1"/>
    </xf>
    <xf numFmtId="0" fontId="47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left" vertical="top" wrapText="1"/>
    </xf>
    <xf numFmtId="0" fontId="14" fillId="2" borderId="1" xfId="0" applyFont="1" applyFill="1" applyBorder="1" applyAlignment="1">
      <alignment horizontal="left" vertical="center" wrapText="1"/>
    </xf>
    <xf numFmtId="0" fontId="14" fillId="2" borderId="2" xfId="0" applyFont="1" applyFill="1" applyBorder="1" applyAlignment="1">
      <alignment horizontal="left" vertical="center" wrapText="1"/>
    </xf>
    <xf numFmtId="0" fontId="14" fillId="2" borderId="4" xfId="0" applyFont="1" applyFill="1" applyBorder="1" applyAlignment="1">
      <alignment horizontal="left" vertical="center" wrapText="1"/>
    </xf>
    <xf numFmtId="0" fontId="27" fillId="2" borderId="1" xfId="0" applyFont="1" applyFill="1" applyBorder="1" applyAlignment="1">
      <alignment horizontal="left" vertical="center" wrapText="1"/>
    </xf>
    <xf numFmtId="0" fontId="27" fillId="2" borderId="2" xfId="0" applyFont="1" applyFill="1" applyBorder="1" applyAlignment="1">
      <alignment horizontal="left" vertical="center" wrapText="1"/>
    </xf>
    <xf numFmtId="0" fontId="27" fillId="2" borderId="4" xfId="0" applyFont="1" applyFill="1" applyBorder="1" applyAlignment="1">
      <alignment horizontal="left" vertical="center" wrapText="1"/>
    </xf>
    <xf numFmtId="20" fontId="14" fillId="2" borderId="1" xfId="0" applyNumberFormat="1" applyFont="1" applyFill="1" applyBorder="1" applyAlignment="1">
      <alignment horizontal="left" vertical="center" wrapText="1"/>
    </xf>
    <xf numFmtId="20" fontId="14" fillId="2" borderId="2" xfId="0" applyNumberFormat="1" applyFont="1" applyFill="1" applyBorder="1" applyAlignment="1">
      <alignment horizontal="left" vertical="center" wrapText="1"/>
    </xf>
    <xf numFmtId="20" fontId="14" fillId="2" borderId="4" xfId="0" applyNumberFormat="1" applyFont="1" applyFill="1" applyBorder="1" applyAlignment="1">
      <alignment horizontal="left" vertical="center" wrapText="1"/>
    </xf>
    <xf numFmtId="3" fontId="39" fillId="0" borderId="3" xfId="0" applyNumberFormat="1" applyFont="1" applyBorder="1"/>
    <xf numFmtId="0" fontId="39" fillId="0" borderId="3" xfId="0" applyFont="1" applyBorder="1"/>
  </cellXfs>
  <cellStyles count="2">
    <cellStyle name="Normalno" xfId="0" builtinId="0"/>
    <cellStyle name="Obično_List4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M43"/>
  <sheetViews>
    <sheetView topLeftCell="B12" workbookViewId="0">
      <selection activeCell="H36" sqref="H36"/>
    </sheetView>
  </sheetViews>
  <sheetFormatPr defaultRowHeight="15" x14ac:dyDescent="0.25"/>
  <cols>
    <col min="6" max="6" width="11.5703125" customWidth="1"/>
    <col min="7" max="7" width="14.140625" customWidth="1"/>
    <col min="8" max="8" width="15.5703125" customWidth="1"/>
    <col min="9" max="9" width="12.7109375" customWidth="1"/>
    <col min="10" max="10" width="13.5703125" customWidth="1"/>
    <col min="11" max="12" width="7.140625" customWidth="1"/>
    <col min="13" max="13" width="25.28515625" customWidth="1"/>
  </cols>
  <sheetData>
    <row r="1" spans="2:13" x14ac:dyDescent="0.25">
      <c r="B1" s="44" t="s">
        <v>220</v>
      </c>
      <c r="C1" s="44"/>
      <c r="D1" s="44"/>
    </row>
    <row r="2" spans="2:13" x14ac:dyDescent="0.25">
      <c r="B2" s="44" t="s">
        <v>221</v>
      </c>
      <c r="C2" s="44"/>
      <c r="D2" s="44"/>
    </row>
    <row r="3" spans="2:13" x14ac:dyDescent="0.25">
      <c r="B3" t="s">
        <v>270</v>
      </c>
    </row>
    <row r="4" spans="2:13" x14ac:dyDescent="0.25">
      <c r="B4" t="s">
        <v>272</v>
      </c>
    </row>
    <row r="5" spans="2:13" x14ac:dyDescent="0.25">
      <c r="B5" t="s">
        <v>273</v>
      </c>
    </row>
    <row r="7" spans="2:13" ht="51" customHeight="1" x14ac:dyDescent="0.25">
      <c r="B7" s="211" t="s">
        <v>277</v>
      </c>
      <c r="C7" s="211"/>
      <c r="D7" s="211"/>
      <c r="E7" s="211"/>
      <c r="F7" s="211"/>
      <c r="G7" s="211"/>
      <c r="H7" s="211"/>
      <c r="I7" s="211"/>
      <c r="J7" s="211"/>
      <c r="K7" s="211"/>
      <c r="L7" s="211"/>
      <c r="M7" s="15"/>
    </row>
    <row r="8" spans="2:13" ht="18" customHeight="1" x14ac:dyDescent="0.25"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</row>
    <row r="9" spans="2:13" ht="15.75" customHeight="1" x14ac:dyDescent="0.25">
      <c r="B9" s="211" t="s">
        <v>11</v>
      </c>
      <c r="C9" s="211"/>
      <c r="D9" s="211"/>
      <c r="E9" s="211"/>
      <c r="F9" s="211"/>
      <c r="G9" s="211"/>
      <c r="H9" s="211"/>
      <c r="I9" s="211"/>
      <c r="J9" s="211"/>
      <c r="K9" s="211"/>
      <c r="L9" s="211"/>
      <c r="M9" s="14"/>
    </row>
    <row r="10" spans="2:13" ht="18" x14ac:dyDescent="0.25"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3"/>
    </row>
    <row r="11" spans="2:13" ht="18" customHeight="1" x14ac:dyDescent="0.25">
      <c r="B11" s="211" t="s">
        <v>49</v>
      </c>
      <c r="C11" s="211"/>
      <c r="D11" s="211"/>
      <c r="E11" s="211"/>
      <c r="F11" s="211"/>
      <c r="G11" s="211"/>
      <c r="H11" s="211"/>
      <c r="I11" s="211"/>
      <c r="J11" s="211"/>
      <c r="K11" s="211"/>
      <c r="L11" s="211"/>
      <c r="M11" s="13"/>
    </row>
    <row r="12" spans="2:13" ht="18" customHeight="1" x14ac:dyDescent="0.25"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13"/>
    </row>
    <row r="13" spans="2:13" ht="18" customHeight="1" x14ac:dyDescent="0.25">
      <c r="B13" s="224" t="s">
        <v>204</v>
      </c>
      <c r="C13" s="224"/>
      <c r="D13" s="224"/>
      <c r="E13" s="224"/>
      <c r="F13" s="224"/>
      <c r="G13" s="4"/>
      <c r="H13" s="5"/>
      <c r="I13" s="5"/>
      <c r="J13" s="5"/>
      <c r="K13" s="16"/>
      <c r="L13" s="16"/>
    </row>
    <row r="14" spans="2:13" ht="38.25" customHeight="1" x14ac:dyDescent="0.25">
      <c r="B14" s="219" t="s">
        <v>207</v>
      </c>
      <c r="C14" s="219"/>
      <c r="D14" s="219"/>
      <c r="E14" s="219"/>
      <c r="F14" s="219"/>
      <c r="G14" s="100" t="s">
        <v>233</v>
      </c>
      <c r="H14" s="100" t="s">
        <v>226</v>
      </c>
      <c r="I14" s="100" t="s">
        <v>227</v>
      </c>
      <c r="J14" s="100" t="s">
        <v>234</v>
      </c>
      <c r="K14" s="100" t="s">
        <v>21</v>
      </c>
      <c r="L14" s="100" t="s">
        <v>21</v>
      </c>
    </row>
    <row r="15" spans="2:13" ht="22.5" x14ac:dyDescent="0.25">
      <c r="B15" s="220">
        <v>1</v>
      </c>
      <c r="C15" s="220"/>
      <c r="D15" s="220"/>
      <c r="E15" s="220"/>
      <c r="F15" s="221"/>
      <c r="G15" s="19">
        <v>2</v>
      </c>
      <c r="H15" s="18">
        <v>3</v>
      </c>
      <c r="I15" s="18">
        <v>4</v>
      </c>
      <c r="J15" s="18">
        <v>5</v>
      </c>
      <c r="K15" s="18" t="s">
        <v>33</v>
      </c>
      <c r="L15" s="18" t="s">
        <v>210</v>
      </c>
    </row>
    <row r="16" spans="2:13" s="44" customFormat="1" x14ac:dyDescent="0.25">
      <c r="B16" s="200" t="s">
        <v>23</v>
      </c>
      <c r="C16" s="216"/>
      <c r="D16" s="216"/>
      <c r="E16" s="216"/>
      <c r="F16" s="217"/>
      <c r="G16" s="148">
        <v>1027264.25</v>
      </c>
      <c r="H16" s="149">
        <v>1247843.95</v>
      </c>
      <c r="I16" s="149">
        <v>0</v>
      </c>
      <c r="J16" s="149">
        <v>1242553.44</v>
      </c>
      <c r="K16" s="97">
        <f t="shared" ref="K16:K22" si="0">J16/G16*100</f>
        <v>120.95752772473101</v>
      </c>
      <c r="L16" s="97">
        <f>J16/H16*100</f>
        <v>99.576027915990622</v>
      </c>
    </row>
    <row r="17" spans="2:13" s="44" customFormat="1" x14ac:dyDescent="0.25">
      <c r="B17" s="218" t="s">
        <v>22</v>
      </c>
      <c r="C17" s="217"/>
      <c r="D17" s="217"/>
      <c r="E17" s="217"/>
      <c r="F17" s="217"/>
      <c r="G17" s="148">
        <v>0</v>
      </c>
      <c r="H17" s="149">
        <v>0</v>
      </c>
      <c r="I17" s="149">
        <v>0</v>
      </c>
      <c r="J17" s="149">
        <v>0</v>
      </c>
      <c r="K17" s="97">
        <v>0</v>
      </c>
      <c r="L17" s="97">
        <v>0</v>
      </c>
    </row>
    <row r="18" spans="2:13" s="44" customFormat="1" x14ac:dyDescent="0.25">
      <c r="B18" s="212" t="s">
        <v>0</v>
      </c>
      <c r="C18" s="213"/>
      <c r="D18" s="213"/>
      <c r="E18" s="213"/>
      <c r="F18" s="214"/>
      <c r="G18" s="151">
        <f>G16+G17</f>
        <v>1027264.25</v>
      </c>
      <c r="H18" s="151">
        <f>H16+H17</f>
        <v>1247843.95</v>
      </c>
      <c r="I18" s="151">
        <f t="shared" ref="I18:J18" si="1">I16+I17</f>
        <v>0</v>
      </c>
      <c r="J18" s="151">
        <f t="shared" si="1"/>
        <v>1242553.44</v>
      </c>
      <c r="K18" s="97">
        <f t="shared" si="0"/>
        <v>120.95752772473101</v>
      </c>
      <c r="L18" s="97">
        <f>J18/H18*100</f>
        <v>99.576027915990622</v>
      </c>
    </row>
    <row r="19" spans="2:13" s="44" customFormat="1" x14ac:dyDescent="0.25">
      <c r="B19" s="223" t="s">
        <v>24</v>
      </c>
      <c r="C19" s="216"/>
      <c r="D19" s="216"/>
      <c r="E19" s="216"/>
      <c r="F19" s="216"/>
      <c r="G19" s="152">
        <v>1021870.23</v>
      </c>
      <c r="H19" s="149">
        <v>1243768.78</v>
      </c>
      <c r="I19" s="149">
        <v>0</v>
      </c>
      <c r="J19" s="149">
        <v>1247330.8</v>
      </c>
      <c r="K19" s="97">
        <f t="shared" si="0"/>
        <v>122.06352268428449</v>
      </c>
      <c r="L19" s="97">
        <f>J19/H19*100</f>
        <v>100.28638924350552</v>
      </c>
    </row>
    <row r="20" spans="2:13" s="44" customFormat="1" x14ac:dyDescent="0.25">
      <c r="B20" s="218" t="s">
        <v>25</v>
      </c>
      <c r="C20" s="217"/>
      <c r="D20" s="217"/>
      <c r="E20" s="217"/>
      <c r="F20" s="217"/>
      <c r="G20" s="148">
        <v>9277.51</v>
      </c>
      <c r="H20" s="149">
        <v>10100</v>
      </c>
      <c r="I20" s="149">
        <v>0</v>
      </c>
      <c r="J20" s="149">
        <v>6684.65</v>
      </c>
      <c r="K20" s="97">
        <f t="shared" si="0"/>
        <v>72.052199350903408</v>
      </c>
      <c r="L20" s="97">
        <f>J20/H20*100</f>
        <v>66.184653465346528</v>
      </c>
    </row>
    <row r="21" spans="2:13" s="44" customFormat="1" x14ac:dyDescent="0.25">
      <c r="B21" s="95" t="s">
        <v>1</v>
      </c>
      <c r="C21" s="150"/>
      <c r="D21" s="150"/>
      <c r="E21" s="150"/>
      <c r="F21" s="150"/>
      <c r="G21" s="151">
        <f>G19+G20</f>
        <v>1031147.74</v>
      </c>
      <c r="H21" s="151">
        <f t="shared" ref="H21:J21" si="2">H19+H20</f>
        <v>1253868.78</v>
      </c>
      <c r="I21" s="151">
        <f t="shared" si="2"/>
        <v>0</v>
      </c>
      <c r="J21" s="151">
        <f t="shared" si="2"/>
        <v>1254015.45</v>
      </c>
      <c r="K21" s="97">
        <f t="shared" si="0"/>
        <v>121.61355752959318</v>
      </c>
      <c r="L21" s="97">
        <f>J21/H21*100</f>
        <v>100.01169739627778</v>
      </c>
    </row>
    <row r="22" spans="2:13" s="44" customFormat="1" x14ac:dyDescent="0.25">
      <c r="B22" s="222" t="s">
        <v>230</v>
      </c>
      <c r="C22" s="213"/>
      <c r="D22" s="213"/>
      <c r="E22" s="213"/>
      <c r="F22" s="213"/>
      <c r="G22" s="153">
        <f>G18-G21</f>
        <v>-3883.4899999999907</v>
      </c>
      <c r="H22" s="153">
        <f t="shared" ref="H22:J22" si="3">H18-H21</f>
        <v>-6024.8300000000745</v>
      </c>
      <c r="I22" s="153">
        <f t="shared" si="3"/>
        <v>0</v>
      </c>
      <c r="J22" s="153">
        <f t="shared" si="3"/>
        <v>-11462.010000000009</v>
      </c>
      <c r="K22" s="97">
        <f t="shared" si="0"/>
        <v>295.14714856997284</v>
      </c>
      <c r="L22" s="97">
        <f>J22/H22*100</f>
        <v>190.24619781802753</v>
      </c>
    </row>
    <row r="23" spans="2:13" ht="18" x14ac:dyDescent="0.25">
      <c r="B23" s="2"/>
      <c r="C23" s="6"/>
      <c r="D23" s="6"/>
      <c r="E23" s="6"/>
      <c r="F23" s="6"/>
      <c r="G23" s="6"/>
      <c r="H23" s="6"/>
      <c r="I23" s="6"/>
      <c r="J23" s="6"/>
      <c r="K23" s="1"/>
      <c r="L23" s="1"/>
      <c r="M23" s="1"/>
    </row>
    <row r="24" spans="2:13" ht="18" customHeight="1" x14ac:dyDescent="0.25">
      <c r="B24" s="224" t="s">
        <v>205</v>
      </c>
      <c r="C24" s="224"/>
      <c r="D24" s="224"/>
      <c r="E24" s="224"/>
      <c r="F24" s="224"/>
      <c r="G24" s="6"/>
      <c r="H24" s="6"/>
      <c r="I24" s="6"/>
      <c r="J24" s="6"/>
      <c r="K24" s="1"/>
      <c r="L24" s="1"/>
      <c r="M24" s="1"/>
    </row>
    <row r="25" spans="2:13" s="101" customFormat="1" ht="35.450000000000003" customHeight="1" x14ac:dyDescent="0.2">
      <c r="B25" s="219" t="s">
        <v>208</v>
      </c>
      <c r="C25" s="219"/>
      <c r="D25" s="219"/>
      <c r="E25" s="219"/>
      <c r="F25" s="219"/>
      <c r="G25" s="100" t="s">
        <v>235</v>
      </c>
      <c r="H25" s="102" t="s">
        <v>226</v>
      </c>
      <c r="I25" s="102" t="s">
        <v>227</v>
      </c>
      <c r="J25" s="102" t="s">
        <v>234</v>
      </c>
      <c r="K25" s="102" t="s">
        <v>21</v>
      </c>
      <c r="L25" s="102" t="s">
        <v>21</v>
      </c>
    </row>
    <row r="26" spans="2:13" ht="22.5" x14ac:dyDescent="0.25">
      <c r="B26" s="225">
        <v>1</v>
      </c>
      <c r="C26" s="226"/>
      <c r="D26" s="226"/>
      <c r="E26" s="226"/>
      <c r="F26" s="226"/>
      <c r="G26" s="20">
        <v>2</v>
      </c>
      <c r="H26" s="18">
        <v>3</v>
      </c>
      <c r="I26" s="18">
        <v>4</v>
      </c>
      <c r="J26" s="18">
        <v>5</v>
      </c>
      <c r="K26" s="18" t="s">
        <v>33</v>
      </c>
      <c r="L26" s="18" t="s">
        <v>210</v>
      </c>
    </row>
    <row r="27" spans="2:13" ht="15.75" customHeight="1" x14ac:dyDescent="0.25">
      <c r="B27" s="200" t="s">
        <v>26</v>
      </c>
      <c r="C27" s="201"/>
      <c r="D27" s="201"/>
      <c r="E27" s="201"/>
      <c r="F27" s="201"/>
      <c r="G27" s="96">
        <v>0</v>
      </c>
      <c r="H27" s="92">
        <v>0</v>
      </c>
      <c r="I27" s="92">
        <v>0</v>
      </c>
      <c r="J27" s="92">
        <v>0</v>
      </c>
      <c r="K27" s="93">
        <v>0</v>
      </c>
      <c r="L27" s="93">
        <v>0</v>
      </c>
    </row>
    <row r="28" spans="2:13" ht="21.75" customHeight="1" x14ac:dyDescent="0.25">
      <c r="B28" s="200" t="s">
        <v>27</v>
      </c>
      <c r="C28" s="215"/>
      <c r="D28" s="215"/>
      <c r="E28" s="215"/>
      <c r="F28" s="215"/>
      <c r="G28" s="94">
        <v>0</v>
      </c>
      <c r="H28" s="92">
        <v>0</v>
      </c>
      <c r="I28" s="92">
        <v>0</v>
      </c>
      <c r="J28" s="92">
        <v>0</v>
      </c>
      <c r="K28" s="93">
        <v>0</v>
      </c>
      <c r="L28" s="93">
        <v>0</v>
      </c>
    </row>
    <row r="29" spans="2:13" ht="15" customHeight="1" x14ac:dyDescent="0.25">
      <c r="B29" s="202" t="s">
        <v>48</v>
      </c>
      <c r="C29" s="203"/>
      <c r="D29" s="203"/>
      <c r="E29" s="203"/>
      <c r="F29" s="204"/>
      <c r="G29" s="98">
        <v>0</v>
      </c>
      <c r="H29" s="99">
        <v>0</v>
      </c>
      <c r="I29" s="99">
        <v>0</v>
      </c>
      <c r="J29" s="99">
        <v>0</v>
      </c>
      <c r="K29" s="93">
        <v>0</v>
      </c>
      <c r="L29" s="93">
        <v>0</v>
      </c>
    </row>
    <row r="31" spans="2:13" s="103" customFormat="1" ht="12.75" x14ac:dyDescent="0.2">
      <c r="B31" s="103" t="s">
        <v>206</v>
      </c>
    </row>
    <row r="32" spans="2:13" s="119" customFormat="1" ht="35.450000000000003" customHeight="1" x14ac:dyDescent="0.2">
      <c r="B32" s="205" t="s">
        <v>209</v>
      </c>
      <c r="C32" s="205"/>
      <c r="D32" s="205"/>
      <c r="E32" s="205"/>
      <c r="F32" s="205"/>
      <c r="G32" s="115" t="s">
        <v>236</v>
      </c>
      <c r="H32" s="116" t="s">
        <v>226</v>
      </c>
      <c r="I32" s="116" t="s">
        <v>227</v>
      </c>
      <c r="J32" s="116" t="s">
        <v>237</v>
      </c>
      <c r="K32" s="114" t="s">
        <v>21</v>
      </c>
      <c r="L32" s="114" t="s">
        <v>21</v>
      </c>
    </row>
    <row r="33" spans="2:12" s="118" customFormat="1" ht="14.45" customHeight="1" x14ac:dyDescent="0.25">
      <c r="B33" s="206">
        <v>1</v>
      </c>
      <c r="C33" s="206"/>
      <c r="D33" s="206"/>
      <c r="E33" s="206"/>
      <c r="F33" s="206"/>
      <c r="G33" s="117">
        <v>2</v>
      </c>
      <c r="H33" s="117">
        <v>3</v>
      </c>
      <c r="I33" s="117">
        <v>4</v>
      </c>
      <c r="J33" s="117">
        <v>5</v>
      </c>
      <c r="K33" s="117" t="s">
        <v>33</v>
      </c>
      <c r="L33" s="117" t="s">
        <v>210</v>
      </c>
    </row>
    <row r="34" spans="2:12" s="119" customFormat="1" ht="27.6" customHeight="1" x14ac:dyDescent="0.2">
      <c r="B34" s="207" t="s">
        <v>232</v>
      </c>
      <c r="C34" s="207"/>
      <c r="D34" s="207"/>
      <c r="E34" s="207"/>
      <c r="F34" s="207"/>
      <c r="G34" s="122">
        <v>9908.33</v>
      </c>
      <c r="H34" s="122">
        <v>6024.83</v>
      </c>
      <c r="I34" s="122">
        <v>0</v>
      </c>
      <c r="J34" s="172">
        <v>6024.83</v>
      </c>
      <c r="K34" s="173">
        <f>J34/G34*100</f>
        <v>60.805705906040671</v>
      </c>
      <c r="L34" s="173">
        <f>J34/H34*100</f>
        <v>100</v>
      </c>
    </row>
    <row r="35" spans="2:12" s="119" customFormat="1" ht="27.6" customHeight="1" x14ac:dyDescent="0.2">
      <c r="B35" s="208" t="s">
        <v>265</v>
      </c>
      <c r="C35" s="209"/>
      <c r="D35" s="209"/>
      <c r="E35" s="209"/>
      <c r="F35" s="210"/>
      <c r="G35" s="174">
        <v>2375.4699999999998</v>
      </c>
      <c r="H35" s="174">
        <v>6024.83</v>
      </c>
      <c r="I35" s="174">
        <v>0</v>
      </c>
      <c r="J35" s="192">
        <v>1250.19</v>
      </c>
      <c r="K35" s="173">
        <f>J35/G35*100</f>
        <v>52.629163912825682</v>
      </c>
      <c r="L35" s="173">
        <f t="shared" ref="L35" si="4">J35/H35*100</f>
        <v>20.750626988645323</v>
      </c>
    </row>
    <row r="36" spans="2:12" s="119" customFormat="1" ht="27.6" customHeight="1" x14ac:dyDescent="0.2">
      <c r="B36" s="199" t="s">
        <v>231</v>
      </c>
      <c r="C36" s="199"/>
      <c r="D36" s="199"/>
      <c r="E36" s="199"/>
      <c r="F36" s="199"/>
      <c r="G36" s="195" t="s">
        <v>271</v>
      </c>
      <c r="H36" s="195" t="s">
        <v>271</v>
      </c>
      <c r="I36" s="195" t="s">
        <v>271</v>
      </c>
      <c r="J36" s="195" t="s">
        <v>271</v>
      </c>
      <c r="K36" s="196"/>
      <c r="L36" s="197"/>
    </row>
    <row r="37" spans="2:12" s="119" customFormat="1" ht="14.25" customHeight="1" x14ac:dyDescent="0.2">
      <c r="B37" s="175"/>
      <c r="C37" s="175"/>
      <c r="D37" s="175"/>
      <c r="E37" s="175"/>
      <c r="F37" s="175"/>
      <c r="G37" s="176"/>
      <c r="H37" s="176"/>
      <c r="I37" s="176"/>
      <c r="J37" s="176"/>
      <c r="K37" s="177"/>
      <c r="L37" s="173"/>
    </row>
    <row r="38" spans="2:12" ht="28.9" customHeight="1" x14ac:dyDescent="0.25">
      <c r="B38" s="123"/>
      <c r="C38" s="123"/>
      <c r="D38" s="123"/>
      <c r="E38" s="123"/>
      <c r="F38" s="123"/>
      <c r="G38" s="123"/>
      <c r="H38" s="123"/>
      <c r="I38" s="123"/>
      <c r="J38" s="123"/>
      <c r="K38" s="123"/>
      <c r="L38" s="123"/>
    </row>
    <row r="39" spans="2:12" ht="15" customHeight="1" x14ac:dyDescent="0.25">
      <c r="B39" s="123"/>
      <c r="C39" s="123"/>
      <c r="D39" s="123"/>
      <c r="E39" s="123"/>
      <c r="F39" s="123"/>
      <c r="G39" s="123"/>
      <c r="H39" s="123"/>
      <c r="I39" s="123"/>
      <c r="J39" s="179"/>
      <c r="K39" s="123"/>
      <c r="L39" s="123"/>
    </row>
    <row r="40" spans="2:12" ht="15" customHeight="1" x14ac:dyDescent="0.25">
      <c r="B40" s="123"/>
      <c r="C40" s="123"/>
      <c r="D40" s="123"/>
      <c r="E40" s="123"/>
      <c r="F40" s="123"/>
      <c r="G40" s="123"/>
      <c r="H40" s="123"/>
      <c r="I40" s="123"/>
      <c r="J40" s="179"/>
      <c r="K40" s="123"/>
      <c r="L40" s="123"/>
    </row>
    <row r="41" spans="2:12" ht="36.75" customHeight="1" x14ac:dyDescent="0.25">
      <c r="B41" s="123"/>
      <c r="C41" s="123"/>
      <c r="D41" s="123"/>
      <c r="E41" s="123"/>
      <c r="F41" s="123"/>
      <c r="G41" s="179"/>
      <c r="H41" s="123"/>
      <c r="I41" s="123"/>
      <c r="J41" s="123"/>
      <c r="K41" s="123"/>
      <c r="L41" s="123"/>
    </row>
    <row r="42" spans="2:12" ht="15" customHeight="1" x14ac:dyDescent="0.25">
      <c r="B42" s="124"/>
      <c r="C42" s="124"/>
      <c r="D42" s="124"/>
      <c r="E42" s="124"/>
      <c r="F42" s="124"/>
      <c r="G42" s="124"/>
      <c r="H42" s="124"/>
      <c r="I42" s="124"/>
      <c r="J42" s="124"/>
      <c r="K42" s="124"/>
      <c r="L42" s="124"/>
    </row>
    <row r="43" spans="2:12" x14ac:dyDescent="0.25">
      <c r="B43" s="124"/>
      <c r="C43" s="124"/>
      <c r="D43" s="124"/>
      <c r="E43" s="124"/>
      <c r="F43" s="124"/>
      <c r="G43" s="124"/>
      <c r="H43" s="124"/>
      <c r="I43" s="124"/>
      <c r="J43" s="124"/>
      <c r="K43" s="124"/>
      <c r="L43" s="124"/>
    </row>
  </sheetData>
  <mergeCells count="23">
    <mergeCell ref="B11:L11"/>
    <mergeCell ref="B9:L9"/>
    <mergeCell ref="B7:L7"/>
    <mergeCell ref="B18:F18"/>
    <mergeCell ref="B28:F28"/>
    <mergeCell ref="B16:F16"/>
    <mergeCell ref="B17:F17"/>
    <mergeCell ref="B14:F14"/>
    <mergeCell ref="B15:F15"/>
    <mergeCell ref="B20:F20"/>
    <mergeCell ref="B22:F22"/>
    <mergeCell ref="B19:F19"/>
    <mergeCell ref="B13:F13"/>
    <mergeCell ref="B24:F24"/>
    <mergeCell ref="B25:F25"/>
    <mergeCell ref="B26:F26"/>
    <mergeCell ref="B36:F36"/>
    <mergeCell ref="B27:F27"/>
    <mergeCell ref="B29:F29"/>
    <mergeCell ref="B32:F32"/>
    <mergeCell ref="B33:F33"/>
    <mergeCell ref="B34:F34"/>
    <mergeCell ref="B35:F35"/>
  </mergeCells>
  <phoneticPr fontId="30" type="noConversion"/>
  <pageMargins left="0.31496062992125984" right="0.31496062992125984" top="0.74803149606299213" bottom="0.74803149606299213" header="0.31496062992125984" footer="0.31496062992125984"/>
  <pageSetup paperSize="9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L101"/>
  <sheetViews>
    <sheetView topLeftCell="A9" zoomScale="90" zoomScaleNormal="90" workbookViewId="0">
      <selection sqref="A1:L1"/>
    </sheetView>
  </sheetViews>
  <sheetFormatPr defaultRowHeight="15" x14ac:dyDescent="0.25"/>
  <cols>
    <col min="1" max="1" width="2.42578125" customWidth="1"/>
    <col min="2" max="2" width="3.28515625" customWidth="1"/>
    <col min="3" max="3" width="4.140625" customWidth="1"/>
    <col min="4" max="4" width="4.5703125" customWidth="1"/>
    <col min="5" max="5" width="5.28515625" customWidth="1"/>
    <col min="6" max="6" width="44.7109375" customWidth="1"/>
    <col min="7" max="7" width="14.42578125" customWidth="1"/>
    <col min="8" max="8" width="14.140625" customWidth="1"/>
    <col min="9" max="9" width="11.28515625" customWidth="1"/>
    <col min="10" max="10" width="14.85546875" customWidth="1"/>
    <col min="11" max="12" width="7.85546875" customWidth="1"/>
  </cols>
  <sheetData>
    <row r="1" spans="1:12" ht="45.75" customHeight="1" x14ac:dyDescent="0.25">
      <c r="A1" s="211" t="s">
        <v>279</v>
      </c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1"/>
    </row>
    <row r="2" spans="1:12" x14ac:dyDescent="0.25">
      <c r="A2" s="185"/>
      <c r="B2" s="180"/>
      <c r="C2" s="180"/>
      <c r="D2" s="180"/>
      <c r="E2" s="180"/>
      <c r="F2" s="180"/>
      <c r="G2" s="180"/>
      <c r="H2" s="180"/>
      <c r="I2" s="180"/>
      <c r="J2" s="180"/>
      <c r="K2" s="180"/>
      <c r="L2" s="180"/>
    </row>
    <row r="3" spans="1:12" ht="15.75" customHeight="1" x14ac:dyDescent="0.25">
      <c r="A3" s="185"/>
      <c r="B3" s="211" t="s">
        <v>11</v>
      </c>
      <c r="C3" s="211"/>
      <c r="D3" s="211"/>
      <c r="E3" s="211"/>
      <c r="F3" s="211"/>
      <c r="G3" s="211"/>
      <c r="H3" s="211"/>
      <c r="I3" s="211"/>
      <c r="J3" s="211"/>
      <c r="K3" s="211"/>
      <c r="L3" s="211"/>
    </row>
    <row r="4" spans="1:12" x14ac:dyDescent="0.25">
      <c r="A4" s="185"/>
      <c r="B4" s="180"/>
      <c r="C4" s="180"/>
      <c r="D4" s="180"/>
      <c r="E4" s="180"/>
      <c r="F4" s="180"/>
      <c r="G4" s="180"/>
      <c r="H4" s="180"/>
      <c r="I4" s="180"/>
      <c r="J4" s="183"/>
      <c r="K4" s="183"/>
      <c r="L4" s="183"/>
    </row>
    <row r="5" spans="1:12" ht="15.75" customHeight="1" x14ac:dyDescent="0.25">
      <c r="A5" s="185"/>
      <c r="B5" s="211" t="s">
        <v>51</v>
      </c>
      <c r="C5" s="211"/>
      <c r="D5" s="211"/>
      <c r="E5" s="211"/>
      <c r="F5" s="211"/>
      <c r="G5" s="211"/>
      <c r="H5" s="211"/>
      <c r="I5" s="211"/>
      <c r="J5" s="211"/>
      <c r="K5" s="211"/>
      <c r="L5" s="211"/>
    </row>
    <row r="6" spans="1:12" x14ac:dyDescent="0.25">
      <c r="A6" s="185"/>
      <c r="B6" s="180"/>
      <c r="C6" s="180"/>
      <c r="D6" s="180"/>
      <c r="E6" s="180"/>
      <c r="F6" s="180"/>
      <c r="G6" s="180"/>
      <c r="H6" s="180"/>
      <c r="I6" s="180"/>
      <c r="J6" s="183"/>
      <c r="K6" s="183"/>
      <c r="L6" s="183"/>
    </row>
    <row r="7" spans="1:12" ht="15.75" customHeight="1" x14ac:dyDescent="0.25">
      <c r="A7" s="185"/>
      <c r="B7" s="227" t="s">
        <v>35</v>
      </c>
      <c r="C7" s="227"/>
      <c r="D7" s="227"/>
      <c r="E7" s="227"/>
      <c r="F7" s="227"/>
      <c r="G7" s="227"/>
      <c r="H7" s="227"/>
      <c r="I7" s="227"/>
      <c r="J7" s="227"/>
      <c r="K7" s="227"/>
      <c r="L7" s="227"/>
    </row>
    <row r="8" spans="1:12" ht="18" x14ac:dyDescent="0.25">
      <c r="B8" s="2"/>
      <c r="C8" s="2"/>
      <c r="D8" s="2"/>
      <c r="E8" s="2"/>
      <c r="F8" s="2"/>
      <c r="G8" s="2"/>
      <c r="H8" s="2"/>
      <c r="I8" s="2"/>
      <c r="J8" s="3"/>
      <c r="K8" s="3"/>
      <c r="L8" s="3"/>
    </row>
    <row r="9" spans="1:12" s="30" customFormat="1" ht="45" customHeight="1" x14ac:dyDescent="0.2">
      <c r="B9" s="234" t="s">
        <v>7</v>
      </c>
      <c r="C9" s="235"/>
      <c r="D9" s="235"/>
      <c r="E9" s="235"/>
      <c r="F9" s="236"/>
      <c r="G9" s="21" t="s">
        <v>235</v>
      </c>
      <c r="H9" s="21" t="s">
        <v>226</v>
      </c>
      <c r="I9" s="21" t="s">
        <v>227</v>
      </c>
      <c r="J9" s="21" t="s">
        <v>234</v>
      </c>
      <c r="K9" s="21" t="s">
        <v>21</v>
      </c>
      <c r="L9" s="21" t="s">
        <v>21</v>
      </c>
    </row>
    <row r="10" spans="1:12" ht="22.5" x14ac:dyDescent="0.25">
      <c r="B10" s="228">
        <v>1</v>
      </c>
      <c r="C10" s="229"/>
      <c r="D10" s="229"/>
      <c r="E10" s="229"/>
      <c r="F10" s="230"/>
      <c r="G10" s="22">
        <v>2</v>
      </c>
      <c r="H10" s="22">
        <v>3</v>
      </c>
      <c r="I10" s="22">
        <v>4</v>
      </c>
      <c r="J10" s="22">
        <v>5</v>
      </c>
      <c r="K10" s="22" t="s">
        <v>33</v>
      </c>
      <c r="L10" s="22" t="s">
        <v>210</v>
      </c>
    </row>
    <row r="11" spans="1:12" s="44" customFormat="1" x14ac:dyDescent="0.25">
      <c r="B11" s="7"/>
      <c r="C11" s="7"/>
      <c r="D11" s="7"/>
      <c r="E11" s="7"/>
      <c r="F11" s="7" t="s">
        <v>47</v>
      </c>
      <c r="G11" s="75">
        <f>G12</f>
        <v>1027264.25</v>
      </c>
      <c r="H11" s="75">
        <f t="shared" ref="H11:J11" si="0">H12</f>
        <v>1247843.95</v>
      </c>
      <c r="I11" s="75">
        <f t="shared" si="0"/>
        <v>0</v>
      </c>
      <c r="J11" s="75">
        <f t="shared" si="0"/>
        <v>1242553.44</v>
      </c>
      <c r="K11" s="78">
        <f t="shared" ref="K11:K19" si="1">J11/G11*100</f>
        <v>120.95752772473101</v>
      </c>
      <c r="L11" s="78">
        <f>J11/H11*100</f>
        <v>99.576027915990622</v>
      </c>
    </row>
    <row r="12" spans="1:12" x14ac:dyDescent="0.25">
      <c r="B12" s="7">
        <v>6</v>
      </c>
      <c r="C12" s="7"/>
      <c r="D12" s="7"/>
      <c r="E12" s="7"/>
      <c r="F12" s="7" t="s">
        <v>2</v>
      </c>
      <c r="G12" s="73">
        <f>G13+G17+G20+G23+G30</f>
        <v>1027264.25</v>
      </c>
      <c r="H12" s="73">
        <f>H13+H17+H20+H23+H30</f>
        <v>1247843.95</v>
      </c>
      <c r="I12" s="73">
        <f>I13+I17+I20+I23+I30</f>
        <v>0</v>
      </c>
      <c r="J12" s="73">
        <f>J13+J17+J20+J23+J30</f>
        <v>1242553.44</v>
      </c>
      <c r="K12" s="78">
        <f t="shared" si="1"/>
        <v>120.95752772473101</v>
      </c>
      <c r="L12" s="78">
        <f t="shared" ref="L12:L39" si="2">J12/H12*100</f>
        <v>99.576027915990622</v>
      </c>
    </row>
    <row r="13" spans="1:12" s="60" customFormat="1" ht="24" x14ac:dyDescent="0.25">
      <c r="B13" s="58"/>
      <c r="C13" s="58">
        <v>63</v>
      </c>
      <c r="D13" s="58"/>
      <c r="E13" s="58"/>
      <c r="F13" s="67" t="s">
        <v>15</v>
      </c>
      <c r="G13" s="74">
        <f>G14</f>
        <v>937612.09</v>
      </c>
      <c r="H13" s="74">
        <v>1151798.02</v>
      </c>
      <c r="I13" s="74">
        <v>0</v>
      </c>
      <c r="J13" s="74">
        <f>J14</f>
        <v>1136189.72</v>
      </c>
      <c r="K13" s="78">
        <f t="shared" si="1"/>
        <v>121.17908163918834</v>
      </c>
      <c r="L13" s="78">
        <f t="shared" si="2"/>
        <v>98.644875253388605</v>
      </c>
    </row>
    <row r="14" spans="1:12" s="44" customFormat="1" x14ac:dyDescent="0.25">
      <c r="B14" s="12"/>
      <c r="C14" s="12"/>
      <c r="D14" s="12">
        <v>636</v>
      </c>
      <c r="E14" s="12"/>
      <c r="F14" s="128" t="s">
        <v>53</v>
      </c>
      <c r="G14" s="75">
        <f>G15+G16</f>
        <v>937612.09</v>
      </c>
      <c r="H14" s="75"/>
      <c r="I14" s="75"/>
      <c r="J14" s="75">
        <f t="shared" ref="J14" si="3">J15+J16</f>
        <v>1136189.72</v>
      </c>
      <c r="K14" s="78">
        <f t="shared" si="1"/>
        <v>121.17908163918834</v>
      </c>
      <c r="L14" s="78"/>
    </row>
    <row r="15" spans="1:12" s="30" customFormat="1" ht="12.75" x14ac:dyDescent="0.2">
      <c r="B15" s="8"/>
      <c r="C15" s="8"/>
      <c r="D15" s="8"/>
      <c r="E15" s="8">
        <v>6361</v>
      </c>
      <c r="F15" s="27" t="s">
        <v>54</v>
      </c>
      <c r="G15" s="72">
        <v>936748.72</v>
      </c>
      <c r="H15" s="72"/>
      <c r="I15" s="72"/>
      <c r="J15" s="77">
        <v>1135769.72</v>
      </c>
      <c r="K15" s="79">
        <f t="shared" si="1"/>
        <v>121.2459324203827</v>
      </c>
      <c r="L15" s="78"/>
    </row>
    <row r="16" spans="1:12" s="30" customFormat="1" ht="12.75" x14ac:dyDescent="0.2">
      <c r="B16" s="8"/>
      <c r="C16" s="8"/>
      <c r="D16" s="8"/>
      <c r="E16" s="8">
        <v>6362</v>
      </c>
      <c r="F16" s="27" t="s">
        <v>55</v>
      </c>
      <c r="G16" s="72">
        <v>863.37</v>
      </c>
      <c r="H16" s="72"/>
      <c r="I16" s="72"/>
      <c r="J16" s="77">
        <v>420</v>
      </c>
      <c r="K16" s="79">
        <f t="shared" si="1"/>
        <v>48.646582577573923</v>
      </c>
      <c r="L16" s="78"/>
    </row>
    <row r="17" spans="2:12" s="60" customFormat="1" x14ac:dyDescent="0.25">
      <c r="B17" s="56"/>
      <c r="C17" s="56">
        <v>64</v>
      </c>
      <c r="D17" s="56"/>
      <c r="E17" s="56"/>
      <c r="F17" s="67" t="s">
        <v>56</v>
      </c>
      <c r="G17" s="74">
        <f>G18</f>
        <v>0.01</v>
      </c>
      <c r="H17" s="74">
        <v>10</v>
      </c>
      <c r="I17" s="74">
        <v>0</v>
      </c>
      <c r="J17" s="74">
        <f t="shared" ref="J17:J18" si="4">J18</f>
        <v>0</v>
      </c>
      <c r="K17" s="79">
        <f t="shared" si="1"/>
        <v>0</v>
      </c>
      <c r="L17" s="78">
        <f t="shared" si="2"/>
        <v>0</v>
      </c>
    </row>
    <row r="18" spans="2:12" s="44" customFormat="1" ht="14.45" customHeight="1" x14ac:dyDescent="0.25">
      <c r="B18" s="12"/>
      <c r="C18" s="12"/>
      <c r="D18" s="12">
        <v>641</v>
      </c>
      <c r="E18" s="12"/>
      <c r="F18" s="57" t="s">
        <v>57</v>
      </c>
      <c r="G18" s="75">
        <f>G19</f>
        <v>0.01</v>
      </c>
      <c r="H18" s="75"/>
      <c r="I18" s="75"/>
      <c r="J18" s="75">
        <f t="shared" si="4"/>
        <v>0</v>
      </c>
      <c r="K18" s="79">
        <f t="shared" si="1"/>
        <v>0</v>
      </c>
      <c r="L18" s="78"/>
    </row>
    <row r="19" spans="2:12" x14ac:dyDescent="0.25">
      <c r="B19" s="8"/>
      <c r="C19" s="12"/>
      <c r="D19" s="9"/>
      <c r="E19" s="8">
        <v>6413</v>
      </c>
      <c r="F19" s="28" t="s">
        <v>58</v>
      </c>
      <c r="G19" s="72">
        <v>0.01</v>
      </c>
      <c r="H19" s="72"/>
      <c r="I19" s="72"/>
      <c r="J19" s="77">
        <v>0</v>
      </c>
      <c r="K19" s="79">
        <f t="shared" si="1"/>
        <v>0</v>
      </c>
      <c r="L19" s="78"/>
    </row>
    <row r="20" spans="2:12" s="60" customFormat="1" ht="26.45" customHeight="1" x14ac:dyDescent="0.25">
      <c r="B20" s="56"/>
      <c r="C20" s="56">
        <v>65</v>
      </c>
      <c r="D20" s="56"/>
      <c r="E20" s="56"/>
      <c r="F20" s="67" t="s">
        <v>59</v>
      </c>
      <c r="G20" s="74">
        <f>G21</f>
        <v>11840.3</v>
      </c>
      <c r="H20" s="74">
        <v>13140</v>
      </c>
      <c r="I20" s="74">
        <f>I21</f>
        <v>0</v>
      </c>
      <c r="J20" s="74">
        <f t="shared" ref="J20:J21" si="5">J21</f>
        <v>12098</v>
      </c>
      <c r="K20" s="78">
        <f t="shared" ref="K20:K33" si="6">J20/G20*100</f>
        <v>102.17646512334993</v>
      </c>
      <c r="L20" s="78">
        <f t="shared" si="2"/>
        <v>92.070015220700157</v>
      </c>
    </row>
    <row r="21" spans="2:12" s="44" customFormat="1" x14ac:dyDescent="0.25">
      <c r="B21" s="12"/>
      <c r="C21" s="12"/>
      <c r="D21" s="12">
        <v>652</v>
      </c>
      <c r="E21" s="56"/>
      <c r="F21" s="57" t="s">
        <v>60</v>
      </c>
      <c r="G21" s="75">
        <f>G22</f>
        <v>11840.3</v>
      </c>
      <c r="H21" s="75"/>
      <c r="I21" s="75"/>
      <c r="J21" s="75">
        <f t="shared" si="5"/>
        <v>12098</v>
      </c>
      <c r="K21" s="78">
        <f t="shared" si="6"/>
        <v>102.17646512334993</v>
      </c>
      <c r="L21" s="78"/>
    </row>
    <row r="22" spans="2:12" x14ac:dyDescent="0.25">
      <c r="B22" s="8"/>
      <c r="C22" s="12"/>
      <c r="D22" s="8"/>
      <c r="E22" s="8">
        <v>6526</v>
      </c>
      <c r="F22" s="28" t="s">
        <v>61</v>
      </c>
      <c r="G22" s="72">
        <v>11840.3</v>
      </c>
      <c r="H22" s="72"/>
      <c r="I22" s="72"/>
      <c r="J22" s="77">
        <v>12098</v>
      </c>
      <c r="K22" s="79">
        <f t="shared" si="6"/>
        <v>102.17646512334993</v>
      </c>
      <c r="L22" s="78"/>
    </row>
    <row r="23" spans="2:12" s="60" customFormat="1" ht="24" x14ac:dyDescent="0.25">
      <c r="B23" s="56"/>
      <c r="C23" s="56">
        <v>66</v>
      </c>
      <c r="D23" s="56"/>
      <c r="E23" s="56"/>
      <c r="F23" s="67" t="s">
        <v>62</v>
      </c>
      <c r="G23" s="74">
        <f>G24+G27</f>
        <v>8503.1299999999992</v>
      </c>
      <c r="H23" s="74">
        <v>7600</v>
      </c>
      <c r="I23" s="74">
        <v>0</v>
      </c>
      <c r="J23" s="74">
        <f t="shared" ref="J23" si="7">J24+J27</f>
        <v>7676.75</v>
      </c>
      <c r="K23" s="78">
        <f t="shared" si="6"/>
        <v>90.281461061985425</v>
      </c>
      <c r="L23" s="78">
        <f t="shared" si="2"/>
        <v>101.00986842105264</v>
      </c>
    </row>
    <row r="24" spans="2:12" s="44" customFormat="1" ht="24" customHeight="1" x14ac:dyDescent="0.25">
      <c r="B24" s="12"/>
      <c r="C24" s="12"/>
      <c r="D24" s="12">
        <v>661</v>
      </c>
      <c r="E24" s="12"/>
      <c r="F24" s="57" t="s">
        <v>202</v>
      </c>
      <c r="G24" s="75">
        <f>G25+G26</f>
        <v>3947.39</v>
      </c>
      <c r="H24" s="75"/>
      <c r="I24" s="75"/>
      <c r="J24" s="75">
        <f t="shared" ref="J24" si="8">J25+J26</f>
        <v>2526.75</v>
      </c>
      <c r="K24" s="78">
        <f t="shared" si="6"/>
        <v>64.010650075112935</v>
      </c>
      <c r="L24" s="78"/>
    </row>
    <row r="25" spans="2:12" x14ac:dyDescent="0.25">
      <c r="B25" s="8"/>
      <c r="C25" s="8"/>
      <c r="D25" s="8"/>
      <c r="E25" s="8">
        <v>6614</v>
      </c>
      <c r="F25" s="28" t="s">
        <v>63</v>
      </c>
      <c r="G25" s="72">
        <v>373.6</v>
      </c>
      <c r="H25" s="72"/>
      <c r="I25" s="72"/>
      <c r="J25" s="77">
        <v>303</v>
      </c>
      <c r="K25" s="79">
        <f t="shared" si="6"/>
        <v>81.102783725910058</v>
      </c>
      <c r="L25" s="78"/>
    </row>
    <row r="26" spans="2:12" x14ac:dyDescent="0.25">
      <c r="B26" s="8"/>
      <c r="C26" s="8"/>
      <c r="D26" s="8"/>
      <c r="E26" s="8">
        <v>6615</v>
      </c>
      <c r="F26" s="28" t="s">
        <v>64</v>
      </c>
      <c r="G26" s="72">
        <v>3573.79</v>
      </c>
      <c r="H26" s="72"/>
      <c r="I26" s="72"/>
      <c r="J26" s="77">
        <v>2223.75</v>
      </c>
      <c r="K26" s="79">
        <f t="shared" si="6"/>
        <v>62.223857585364563</v>
      </c>
      <c r="L26" s="78"/>
    </row>
    <row r="27" spans="2:12" s="44" customFormat="1" ht="22.5" customHeight="1" x14ac:dyDescent="0.25">
      <c r="B27" s="12"/>
      <c r="C27" s="12"/>
      <c r="D27" s="12">
        <v>663</v>
      </c>
      <c r="E27" s="56"/>
      <c r="F27" s="57" t="s">
        <v>65</v>
      </c>
      <c r="G27" s="75">
        <f>G28+G29</f>
        <v>4555.74</v>
      </c>
      <c r="H27" s="75"/>
      <c r="I27" s="75"/>
      <c r="J27" s="75">
        <f t="shared" ref="J27" si="9">J28+J29</f>
        <v>5150</v>
      </c>
      <c r="K27" s="78">
        <f t="shared" si="6"/>
        <v>113.04420357614791</v>
      </c>
      <c r="L27" s="78"/>
    </row>
    <row r="28" spans="2:12" x14ac:dyDescent="0.25">
      <c r="B28" s="8"/>
      <c r="C28" s="8"/>
      <c r="D28" s="8"/>
      <c r="E28" s="8">
        <v>6631</v>
      </c>
      <c r="F28" s="28" t="s">
        <v>66</v>
      </c>
      <c r="G28" s="72">
        <v>78.900000000000006</v>
      </c>
      <c r="H28" s="72"/>
      <c r="I28" s="72"/>
      <c r="J28" s="77">
        <v>250</v>
      </c>
      <c r="K28" s="79">
        <f t="shared" si="6"/>
        <v>316.85678073510769</v>
      </c>
      <c r="L28" s="78"/>
    </row>
    <row r="29" spans="2:12" x14ac:dyDescent="0.25">
      <c r="B29" s="8"/>
      <c r="C29" s="8"/>
      <c r="D29" s="8"/>
      <c r="E29" s="8">
        <v>6632</v>
      </c>
      <c r="F29" s="28" t="s">
        <v>67</v>
      </c>
      <c r="G29" s="72">
        <v>4476.84</v>
      </c>
      <c r="H29" s="72"/>
      <c r="I29" s="72"/>
      <c r="J29" s="77">
        <v>4900</v>
      </c>
      <c r="K29" s="79">
        <f t="shared" si="6"/>
        <v>109.4522028931121</v>
      </c>
      <c r="L29" s="78"/>
    </row>
    <row r="30" spans="2:12" s="60" customFormat="1" x14ac:dyDescent="0.25">
      <c r="B30" s="56"/>
      <c r="C30" s="56">
        <v>67</v>
      </c>
      <c r="D30" s="56"/>
      <c r="E30" s="56"/>
      <c r="F30" s="67" t="s">
        <v>68</v>
      </c>
      <c r="G30" s="74">
        <f>G31</f>
        <v>69308.72</v>
      </c>
      <c r="H30" s="74">
        <v>75295.929999999993</v>
      </c>
      <c r="I30" s="74">
        <v>0</v>
      </c>
      <c r="J30" s="74">
        <f t="shared" ref="J30" si="10">J31</f>
        <v>86588.97</v>
      </c>
      <c r="K30" s="78">
        <f t="shared" si="6"/>
        <v>124.93228846240416</v>
      </c>
      <c r="L30" s="78">
        <f t="shared" si="2"/>
        <v>114.99820773845282</v>
      </c>
    </row>
    <row r="31" spans="2:12" s="44" customFormat="1" ht="24" x14ac:dyDescent="0.25">
      <c r="B31" s="12"/>
      <c r="C31" s="12"/>
      <c r="D31" s="12">
        <v>671</v>
      </c>
      <c r="E31" s="56"/>
      <c r="F31" s="57" t="s">
        <v>69</v>
      </c>
      <c r="G31" s="75">
        <f>G32+G33</f>
        <v>69308.72</v>
      </c>
      <c r="H31" s="75"/>
      <c r="I31" s="75"/>
      <c r="J31" s="75">
        <f t="shared" ref="J31" si="11">J32+J33</f>
        <v>86588.97</v>
      </c>
      <c r="K31" s="78">
        <f t="shared" si="6"/>
        <v>124.93228846240416</v>
      </c>
      <c r="L31" s="78"/>
    </row>
    <row r="32" spans="2:12" ht="15" customHeight="1" x14ac:dyDescent="0.25">
      <c r="B32" s="8"/>
      <c r="C32" s="8"/>
      <c r="D32" s="8"/>
      <c r="E32" s="8">
        <v>6711</v>
      </c>
      <c r="F32" s="28" t="s">
        <v>71</v>
      </c>
      <c r="G32" s="72">
        <v>66183.72</v>
      </c>
      <c r="H32" s="72"/>
      <c r="I32" s="72"/>
      <c r="J32" s="77">
        <v>86588.97</v>
      </c>
      <c r="K32" s="79">
        <f t="shared" si="6"/>
        <v>130.83122254234124</v>
      </c>
      <c r="L32" s="78"/>
    </row>
    <row r="33" spans="2:12" ht="24" x14ac:dyDescent="0.25">
      <c r="B33" s="8"/>
      <c r="C33" s="8"/>
      <c r="D33" s="8"/>
      <c r="E33" s="8">
        <v>6712</v>
      </c>
      <c r="F33" s="28" t="s">
        <v>70</v>
      </c>
      <c r="G33" s="72">
        <v>3125</v>
      </c>
      <c r="H33" s="72"/>
      <c r="I33" s="72"/>
      <c r="J33" s="77">
        <v>0</v>
      </c>
      <c r="K33" s="79">
        <f t="shared" si="6"/>
        <v>0</v>
      </c>
      <c r="L33" s="78"/>
    </row>
    <row r="34" spans="2:12" x14ac:dyDescent="0.25">
      <c r="B34" s="238" t="s">
        <v>239</v>
      </c>
      <c r="C34" s="238"/>
      <c r="D34" s="238"/>
      <c r="E34" s="238"/>
      <c r="F34" s="238"/>
      <c r="G34" s="238"/>
      <c r="H34" s="238"/>
      <c r="I34" s="238"/>
      <c r="J34" s="238"/>
      <c r="K34" s="238"/>
      <c r="L34" s="239"/>
    </row>
    <row r="35" spans="2:12" s="103" customFormat="1" ht="14.45" customHeight="1" x14ac:dyDescent="0.2">
      <c r="B35" s="133">
        <v>9</v>
      </c>
      <c r="C35" s="133"/>
      <c r="D35" s="133"/>
      <c r="E35" s="133"/>
      <c r="F35" s="133" t="s">
        <v>212</v>
      </c>
      <c r="G35" s="80">
        <v>2375.4699999999998</v>
      </c>
      <c r="H35" s="80">
        <v>6024.83</v>
      </c>
      <c r="I35" s="80">
        <v>0</v>
      </c>
      <c r="J35" s="80">
        <v>1250.19</v>
      </c>
      <c r="K35" s="106">
        <f>J35/G35*100</f>
        <v>52.629163912825682</v>
      </c>
      <c r="L35" s="78">
        <f t="shared" si="2"/>
        <v>20.750626988645323</v>
      </c>
    </row>
    <row r="36" spans="2:12" s="132" customFormat="1" ht="14.45" customHeight="1" x14ac:dyDescent="0.2">
      <c r="B36" s="134"/>
      <c r="C36" s="134">
        <v>92</v>
      </c>
      <c r="D36" s="134"/>
      <c r="E36" s="134"/>
      <c r="F36" s="134" t="s">
        <v>213</v>
      </c>
      <c r="G36" s="171">
        <v>2375.4699999999998</v>
      </c>
      <c r="H36" s="171">
        <v>6024.83</v>
      </c>
      <c r="I36" s="171">
        <v>0</v>
      </c>
      <c r="J36" s="171">
        <v>1250.19</v>
      </c>
      <c r="K36" s="106">
        <f t="shared" ref="K36" si="12">J36/G36*100</f>
        <v>52.629163912825682</v>
      </c>
      <c r="L36" s="78">
        <f t="shared" si="2"/>
        <v>20.750626988645323</v>
      </c>
    </row>
    <row r="37" spans="2:12" s="103" customFormat="1" ht="14.45" customHeight="1" x14ac:dyDescent="0.2">
      <c r="B37" s="133"/>
      <c r="C37" s="133"/>
      <c r="D37" s="133">
        <v>922</v>
      </c>
      <c r="E37" s="133"/>
      <c r="F37" s="133" t="s">
        <v>214</v>
      </c>
      <c r="G37" s="80">
        <v>2375.4699999999998</v>
      </c>
      <c r="H37" s="80">
        <v>6024.83</v>
      </c>
      <c r="I37" s="80">
        <v>0</v>
      </c>
      <c r="J37" s="80">
        <v>1250.19</v>
      </c>
      <c r="K37" s="106"/>
      <c r="L37" s="78"/>
    </row>
    <row r="38" spans="2:12" s="127" customFormat="1" ht="14.45" customHeight="1" x14ac:dyDescent="0.2">
      <c r="B38" s="135"/>
      <c r="C38" s="135"/>
      <c r="D38" s="135"/>
      <c r="E38" s="135">
        <v>9221</v>
      </c>
      <c r="F38" s="135" t="s">
        <v>215</v>
      </c>
      <c r="G38" s="77">
        <v>2375.4699999999998</v>
      </c>
      <c r="H38" s="77">
        <v>6024.83</v>
      </c>
      <c r="I38" s="77">
        <v>0</v>
      </c>
      <c r="J38" s="77">
        <v>1250.19</v>
      </c>
      <c r="K38" s="106"/>
      <c r="L38" s="79"/>
    </row>
    <row r="39" spans="2:12" s="44" customFormat="1" x14ac:dyDescent="0.25">
      <c r="B39" s="237" t="s">
        <v>238</v>
      </c>
      <c r="C39" s="237"/>
      <c r="D39" s="237"/>
      <c r="E39" s="237"/>
      <c r="F39" s="237"/>
      <c r="G39" s="107">
        <v>1029639.72</v>
      </c>
      <c r="H39" s="107">
        <v>1253868.78</v>
      </c>
      <c r="I39" s="107">
        <v>0</v>
      </c>
      <c r="J39" s="107">
        <v>1243803.6299999999</v>
      </c>
      <c r="K39" s="106">
        <f>J39/G39*100</f>
        <v>120.7998881395135</v>
      </c>
      <c r="L39" s="78">
        <f t="shared" si="2"/>
        <v>99.197272460998661</v>
      </c>
    </row>
    <row r="40" spans="2:12" ht="18" x14ac:dyDescent="0.25">
      <c r="B40" s="2"/>
      <c r="C40" s="2"/>
      <c r="D40" s="2"/>
      <c r="E40" s="2"/>
      <c r="F40" s="2"/>
      <c r="G40" s="2"/>
      <c r="H40" s="2"/>
      <c r="I40" s="2"/>
      <c r="J40" s="3"/>
      <c r="K40" s="3"/>
      <c r="L40" s="3"/>
    </row>
    <row r="41" spans="2:12" s="139" customFormat="1" ht="50.45" customHeight="1" x14ac:dyDescent="0.25">
      <c r="B41" s="231" t="s">
        <v>7</v>
      </c>
      <c r="C41" s="232"/>
      <c r="D41" s="232"/>
      <c r="E41" s="232"/>
      <c r="F41" s="233"/>
      <c r="G41" s="140" t="s">
        <v>266</v>
      </c>
      <c r="H41" s="140" t="s">
        <v>226</v>
      </c>
      <c r="I41" s="140" t="s">
        <v>227</v>
      </c>
      <c r="J41" s="140" t="s">
        <v>234</v>
      </c>
      <c r="K41" s="140" t="s">
        <v>21</v>
      </c>
      <c r="L41" s="140" t="s">
        <v>21</v>
      </c>
    </row>
    <row r="42" spans="2:12" ht="22.5" x14ac:dyDescent="0.25">
      <c r="B42" s="228">
        <v>1</v>
      </c>
      <c r="C42" s="229"/>
      <c r="D42" s="229"/>
      <c r="E42" s="229"/>
      <c r="F42" s="230"/>
      <c r="G42" s="22">
        <v>2</v>
      </c>
      <c r="H42" s="22">
        <v>3</v>
      </c>
      <c r="I42" s="22">
        <v>4</v>
      </c>
      <c r="J42" s="22">
        <v>5</v>
      </c>
      <c r="K42" s="22" t="s">
        <v>33</v>
      </c>
      <c r="L42" s="22" t="s">
        <v>210</v>
      </c>
    </row>
    <row r="43" spans="2:12" x14ac:dyDescent="0.25">
      <c r="B43" s="7"/>
      <c r="C43" s="7"/>
      <c r="D43" s="7"/>
      <c r="E43" s="7"/>
      <c r="F43" s="57" t="s">
        <v>46</v>
      </c>
      <c r="G43" s="75">
        <f>G44+G92</f>
        <v>1031147.74</v>
      </c>
      <c r="H43" s="75">
        <f t="shared" ref="H43:J43" si="13">H44+H92</f>
        <v>1253868.78</v>
      </c>
      <c r="I43" s="75">
        <f t="shared" si="13"/>
        <v>0</v>
      </c>
      <c r="J43" s="75">
        <f t="shared" si="13"/>
        <v>1254015.45</v>
      </c>
      <c r="K43" s="126">
        <f t="shared" ref="K43:K68" si="14">J43/G43*100</f>
        <v>121.61355752959318</v>
      </c>
      <c r="L43" s="126">
        <f>J43/H43*100</f>
        <v>100.01169739627778</v>
      </c>
    </row>
    <row r="44" spans="2:12" x14ac:dyDescent="0.25">
      <c r="B44" s="7">
        <v>3</v>
      </c>
      <c r="C44" s="7"/>
      <c r="D44" s="7"/>
      <c r="E44" s="7"/>
      <c r="F44" s="57" t="s">
        <v>3</v>
      </c>
      <c r="G44" s="75">
        <f>G45+G54+G82+G86+G89</f>
        <v>1021870.23</v>
      </c>
      <c r="H44" s="75">
        <f>H45+H54+H82+H86+H89</f>
        <v>1243768.78</v>
      </c>
      <c r="I44" s="75"/>
      <c r="J44" s="75">
        <f>J45+J54+J82+J86+J89</f>
        <v>1247330.8</v>
      </c>
      <c r="K44" s="126">
        <f t="shared" si="14"/>
        <v>122.06352268428449</v>
      </c>
      <c r="L44" s="126">
        <f t="shared" ref="L44:L93" si="15">J44/H44*100</f>
        <v>100.28638924350552</v>
      </c>
    </row>
    <row r="45" spans="2:12" s="60" customFormat="1" x14ac:dyDescent="0.25">
      <c r="B45" s="58"/>
      <c r="C45" s="58">
        <v>31</v>
      </c>
      <c r="D45" s="58"/>
      <c r="E45" s="58"/>
      <c r="F45" s="67" t="s">
        <v>4</v>
      </c>
      <c r="G45" s="74">
        <f>G46+G50+G52</f>
        <v>855713.81</v>
      </c>
      <c r="H45" s="74">
        <v>1065360</v>
      </c>
      <c r="I45" s="74"/>
      <c r="J45" s="74">
        <f t="shared" ref="J45" si="16">J46+J50+J52</f>
        <v>1070620.2600000002</v>
      </c>
      <c r="K45" s="126">
        <f t="shared" si="14"/>
        <v>125.11429025552366</v>
      </c>
      <c r="L45" s="126">
        <f t="shared" si="15"/>
        <v>100.49375422392433</v>
      </c>
    </row>
    <row r="46" spans="2:12" s="44" customFormat="1" x14ac:dyDescent="0.25">
      <c r="B46" s="12"/>
      <c r="C46" s="12"/>
      <c r="D46" s="12">
        <v>311</v>
      </c>
      <c r="E46" s="12"/>
      <c r="F46" s="128" t="s">
        <v>28</v>
      </c>
      <c r="G46" s="75">
        <f>G47+G48+G49</f>
        <v>702508.43</v>
      </c>
      <c r="H46" s="75"/>
      <c r="I46" s="75"/>
      <c r="J46" s="75">
        <f t="shared" ref="J46" si="17">J47+J48+J49</f>
        <v>882137.38000000012</v>
      </c>
      <c r="K46" s="126">
        <f t="shared" si="14"/>
        <v>125.56965045956817</v>
      </c>
      <c r="L46" s="126"/>
    </row>
    <row r="47" spans="2:12" x14ac:dyDescent="0.25">
      <c r="B47" s="8"/>
      <c r="C47" s="8"/>
      <c r="D47" s="8"/>
      <c r="E47" s="8">
        <v>3111</v>
      </c>
      <c r="F47" s="27" t="s">
        <v>29</v>
      </c>
      <c r="G47" s="72">
        <v>683943.02</v>
      </c>
      <c r="H47" s="72"/>
      <c r="I47" s="72"/>
      <c r="J47" s="77">
        <v>852876.51</v>
      </c>
      <c r="K47" s="125">
        <f t="shared" si="14"/>
        <v>124.69993626077213</v>
      </c>
      <c r="L47" s="125"/>
    </row>
    <row r="48" spans="2:12" x14ac:dyDescent="0.25">
      <c r="B48" s="8"/>
      <c r="C48" s="8"/>
      <c r="D48" s="8"/>
      <c r="E48" s="8">
        <v>3113</v>
      </c>
      <c r="F48" s="27" t="s">
        <v>72</v>
      </c>
      <c r="G48" s="72">
        <v>11033.75</v>
      </c>
      <c r="H48" s="72"/>
      <c r="I48" s="72"/>
      <c r="J48" s="77">
        <v>17193.060000000001</v>
      </c>
      <c r="K48" s="125">
        <f t="shared" si="14"/>
        <v>155.82245383482498</v>
      </c>
      <c r="L48" s="125"/>
    </row>
    <row r="49" spans="2:12" x14ac:dyDescent="0.25">
      <c r="B49" s="8"/>
      <c r="C49" s="8"/>
      <c r="D49" s="8"/>
      <c r="E49" s="8">
        <v>3114</v>
      </c>
      <c r="F49" s="27" t="s">
        <v>73</v>
      </c>
      <c r="G49" s="72">
        <v>7531.66</v>
      </c>
      <c r="H49" s="72"/>
      <c r="I49" s="72"/>
      <c r="J49" s="77">
        <v>12067.81</v>
      </c>
      <c r="K49" s="125">
        <f t="shared" si="14"/>
        <v>160.22775855521888</v>
      </c>
      <c r="L49" s="125"/>
    </row>
    <row r="50" spans="2:12" s="44" customFormat="1" x14ac:dyDescent="0.25">
      <c r="B50" s="12"/>
      <c r="C50" s="12"/>
      <c r="D50" s="12">
        <v>312</v>
      </c>
      <c r="E50" s="12"/>
      <c r="F50" s="128" t="s">
        <v>74</v>
      </c>
      <c r="G50" s="75">
        <f>G51</f>
        <v>37291.39</v>
      </c>
      <c r="H50" s="75"/>
      <c r="I50" s="75"/>
      <c r="J50" s="75">
        <f t="shared" ref="J50" si="18">J51</f>
        <v>42930.05</v>
      </c>
      <c r="K50" s="126">
        <f t="shared" si="14"/>
        <v>115.12054122949024</v>
      </c>
      <c r="L50" s="126"/>
    </row>
    <row r="51" spans="2:12" x14ac:dyDescent="0.25">
      <c r="B51" s="8"/>
      <c r="C51" s="8"/>
      <c r="D51" s="8"/>
      <c r="E51" s="8">
        <v>3121</v>
      </c>
      <c r="F51" s="27" t="s">
        <v>74</v>
      </c>
      <c r="G51" s="72">
        <v>37291.39</v>
      </c>
      <c r="H51" s="72"/>
      <c r="I51" s="72"/>
      <c r="J51" s="77">
        <v>42930.05</v>
      </c>
      <c r="K51" s="125">
        <f t="shared" si="14"/>
        <v>115.12054122949024</v>
      </c>
      <c r="L51" s="125"/>
    </row>
    <row r="52" spans="2:12" s="44" customFormat="1" x14ac:dyDescent="0.25">
      <c r="B52" s="12"/>
      <c r="C52" s="12"/>
      <c r="D52" s="12">
        <v>313</v>
      </c>
      <c r="E52" s="12"/>
      <c r="F52" s="128" t="s">
        <v>75</v>
      </c>
      <c r="G52" s="75">
        <f>G53</f>
        <v>115913.99</v>
      </c>
      <c r="H52" s="75"/>
      <c r="I52" s="75"/>
      <c r="J52" s="75">
        <f t="shared" ref="J52" si="19">J53</f>
        <v>145552.82999999999</v>
      </c>
      <c r="K52" s="126">
        <f t="shared" si="14"/>
        <v>125.56968317629303</v>
      </c>
      <c r="L52" s="126"/>
    </row>
    <row r="53" spans="2:12" x14ac:dyDescent="0.25">
      <c r="B53" s="8"/>
      <c r="C53" s="8"/>
      <c r="D53" s="8"/>
      <c r="E53" s="8">
        <v>3132</v>
      </c>
      <c r="F53" s="27" t="s">
        <v>76</v>
      </c>
      <c r="G53" s="72">
        <v>115913.99</v>
      </c>
      <c r="H53" s="72"/>
      <c r="I53" s="72"/>
      <c r="J53" s="77">
        <v>145552.82999999999</v>
      </c>
      <c r="K53" s="125">
        <f t="shared" si="14"/>
        <v>125.56968317629303</v>
      </c>
      <c r="L53" s="125"/>
    </row>
    <row r="54" spans="2:12" s="60" customFormat="1" x14ac:dyDescent="0.25">
      <c r="B54" s="56"/>
      <c r="C54" s="56">
        <v>32</v>
      </c>
      <c r="D54" s="56"/>
      <c r="E54" s="56"/>
      <c r="F54" s="69" t="s">
        <v>12</v>
      </c>
      <c r="G54" s="74">
        <f>G55+G59+G66+G76</f>
        <v>156002.61000000002</v>
      </c>
      <c r="H54" s="74">
        <v>166348.78</v>
      </c>
      <c r="I54" s="74">
        <v>0</v>
      </c>
      <c r="J54" s="74">
        <f>J55+J59+J66+J76</f>
        <v>165465.94</v>
      </c>
      <c r="K54" s="126">
        <f t="shared" si="14"/>
        <v>106.06613568837085</v>
      </c>
      <c r="L54" s="126">
        <f t="shared" si="15"/>
        <v>99.469283754290245</v>
      </c>
    </row>
    <row r="55" spans="2:12" s="44" customFormat="1" x14ac:dyDescent="0.25">
      <c r="B55" s="12"/>
      <c r="C55" s="12"/>
      <c r="D55" s="12">
        <v>321</v>
      </c>
      <c r="E55" s="12"/>
      <c r="F55" s="128" t="s">
        <v>30</v>
      </c>
      <c r="G55" s="75">
        <f>G56+G57+G58</f>
        <v>33548.04</v>
      </c>
      <c r="H55" s="75"/>
      <c r="I55" s="75"/>
      <c r="J55" s="75">
        <f t="shared" ref="J55" si="20">J56+J57+J58</f>
        <v>32292.93</v>
      </c>
      <c r="K55" s="126">
        <f t="shared" si="14"/>
        <v>96.258768023407626</v>
      </c>
      <c r="L55" s="126"/>
    </row>
    <row r="56" spans="2:12" x14ac:dyDescent="0.25">
      <c r="B56" s="8"/>
      <c r="C56" s="12"/>
      <c r="D56" s="8"/>
      <c r="E56" s="8">
        <v>3211</v>
      </c>
      <c r="F56" s="29" t="s">
        <v>31</v>
      </c>
      <c r="G56" s="72">
        <v>2408.27</v>
      </c>
      <c r="H56" s="72"/>
      <c r="I56" s="72"/>
      <c r="J56" s="77">
        <v>4048.22</v>
      </c>
      <c r="K56" s="125">
        <f t="shared" si="14"/>
        <v>168.09660046423366</v>
      </c>
      <c r="L56" s="125"/>
    </row>
    <row r="57" spans="2:12" x14ac:dyDescent="0.25">
      <c r="B57" s="8"/>
      <c r="C57" s="12"/>
      <c r="D57" s="8"/>
      <c r="E57" s="8">
        <v>3212</v>
      </c>
      <c r="F57" s="29" t="s">
        <v>77</v>
      </c>
      <c r="G57" s="72">
        <v>29991.02</v>
      </c>
      <c r="H57" s="72"/>
      <c r="I57" s="72"/>
      <c r="J57" s="77">
        <v>26598.66</v>
      </c>
      <c r="K57" s="125">
        <f t="shared" si="14"/>
        <v>88.688747498417854</v>
      </c>
      <c r="L57" s="125"/>
    </row>
    <row r="58" spans="2:12" x14ac:dyDescent="0.25">
      <c r="B58" s="8"/>
      <c r="C58" s="12"/>
      <c r="D58" s="8"/>
      <c r="E58" s="8">
        <v>3213</v>
      </c>
      <c r="F58" s="29" t="s">
        <v>78</v>
      </c>
      <c r="G58" s="72">
        <v>1148.75</v>
      </c>
      <c r="H58" s="72"/>
      <c r="I58" s="72"/>
      <c r="J58" s="77">
        <v>1646.05</v>
      </c>
      <c r="K58" s="125">
        <f t="shared" si="14"/>
        <v>143.29053318824811</v>
      </c>
      <c r="L58" s="125"/>
    </row>
    <row r="59" spans="2:12" s="44" customFormat="1" x14ac:dyDescent="0.25">
      <c r="B59" s="12"/>
      <c r="C59" s="12"/>
      <c r="D59" s="12">
        <v>322</v>
      </c>
      <c r="E59" s="12"/>
      <c r="F59" s="136" t="s">
        <v>79</v>
      </c>
      <c r="G59" s="75">
        <f>SUM(G60:G65)</f>
        <v>90497.260000000009</v>
      </c>
      <c r="H59" s="75"/>
      <c r="I59" s="75"/>
      <c r="J59" s="75">
        <f t="shared" ref="J59" si="21">SUM(J60:J65)</f>
        <v>83001.399999999994</v>
      </c>
      <c r="K59" s="126">
        <f t="shared" si="14"/>
        <v>91.717030990772514</v>
      </c>
      <c r="L59" s="126"/>
    </row>
    <row r="60" spans="2:12" x14ac:dyDescent="0.25">
      <c r="B60" s="8"/>
      <c r="C60" s="12"/>
      <c r="D60" s="8"/>
      <c r="E60" s="8">
        <v>3221</v>
      </c>
      <c r="F60" s="29" t="s">
        <v>80</v>
      </c>
      <c r="G60" s="72">
        <v>6322.15</v>
      </c>
      <c r="H60" s="72"/>
      <c r="I60" s="72"/>
      <c r="J60" s="77">
        <v>7322.49</v>
      </c>
      <c r="K60" s="125">
        <f t="shared" si="14"/>
        <v>115.82278180682204</v>
      </c>
      <c r="L60" s="125"/>
    </row>
    <row r="61" spans="2:12" x14ac:dyDescent="0.25">
      <c r="B61" s="8"/>
      <c r="C61" s="12"/>
      <c r="D61" s="8"/>
      <c r="E61" s="8">
        <v>3222</v>
      </c>
      <c r="F61" s="29" t="s">
        <v>81</v>
      </c>
      <c r="G61" s="72">
        <v>44730.76</v>
      </c>
      <c r="H61" s="72"/>
      <c r="I61" s="72"/>
      <c r="J61" s="77">
        <v>40619.18</v>
      </c>
      <c r="K61" s="125">
        <f t="shared" si="14"/>
        <v>90.808159754048447</v>
      </c>
      <c r="L61" s="125"/>
    </row>
    <row r="62" spans="2:12" x14ac:dyDescent="0.25">
      <c r="B62" s="8"/>
      <c r="C62" s="12"/>
      <c r="D62" s="8"/>
      <c r="E62" s="8">
        <v>3223</v>
      </c>
      <c r="F62" s="29" t="s">
        <v>82</v>
      </c>
      <c r="G62" s="72">
        <v>37422.61</v>
      </c>
      <c r="H62" s="72"/>
      <c r="I62" s="72"/>
      <c r="J62" s="77">
        <v>33053.839999999997</v>
      </c>
      <c r="K62" s="125">
        <f t="shared" si="14"/>
        <v>88.325854343136399</v>
      </c>
      <c r="L62" s="125"/>
    </row>
    <row r="63" spans="2:12" x14ac:dyDescent="0.25">
      <c r="B63" s="8"/>
      <c r="C63" s="12"/>
      <c r="D63" s="8"/>
      <c r="E63" s="8">
        <v>3224</v>
      </c>
      <c r="F63" s="29" t="s">
        <v>83</v>
      </c>
      <c r="G63" s="72">
        <v>1898.64</v>
      </c>
      <c r="H63" s="72"/>
      <c r="I63" s="72"/>
      <c r="J63" s="77">
        <v>1746.39</v>
      </c>
      <c r="K63" s="125">
        <f t="shared" si="14"/>
        <v>91.981102262672238</v>
      </c>
      <c r="L63" s="125"/>
    </row>
    <row r="64" spans="2:12" x14ac:dyDescent="0.25">
      <c r="B64" s="8"/>
      <c r="C64" s="12"/>
      <c r="D64" s="8"/>
      <c r="E64" s="8">
        <v>3225</v>
      </c>
      <c r="F64" s="29" t="s">
        <v>84</v>
      </c>
      <c r="G64" s="72">
        <v>123.1</v>
      </c>
      <c r="H64" s="72"/>
      <c r="I64" s="72"/>
      <c r="J64" s="77">
        <v>259.5</v>
      </c>
      <c r="K64" s="125">
        <f t="shared" si="14"/>
        <v>210.80422420796103</v>
      </c>
      <c r="L64" s="125"/>
    </row>
    <row r="65" spans="2:12" x14ac:dyDescent="0.25">
      <c r="B65" s="8"/>
      <c r="C65" s="12"/>
      <c r="D65" s="8"/>
      <c r="E65" s="8">
        <v>3227</v>
      </c>
      <c r="F65" s="27" t="s">
        <v>85</v>
      </c>
      <c r="G65" s="72">
        <v>0</v>
      </c>
      <c r="H65" s="72"/>
      <c r="I65" s="72"/>
      <c r="J65" s="77">
        <v>0</v>
      </c>
      <c r="K65" s="125">
        <v>0</v>
      </c>
      <c r="L65" s="125"/>
    </row>
    <row r="66" spans="2:12" s="44" customFormat="1" x14ac:dyDescent="0.25">
      <c r="B66" s="12"/>
      <c r="C66" s="12"/>
      <c r="D66" s="12">
        <v>323</v>
      </c>
      <c r="E66" s="12"/>
      <c r="F66" s="128" t="s">
        <v>86</v>
      </c>
      <c r="G66" s="75">
        <f>SUM(G67:G75)</f>
        <v>21912.78</v>
      </c>
      <c r="H66" s="75"/>
      <c r="I66" s="75"/>
      <c r="J66" s="75">
        <f t="shared" ref="J66" si="22">SUM(J67:J75)</f>
        <v>36926.630000000005</v>
      </c>
      <c r="K66" s="126">
        <f t="shared" si="14"/>
        <v>168.51640914571317</v>
      </c>
      <c r="L66" s="126"/>
    </row>
    <row r="67" spans="2:12" x14ac:dyDescent="0.25">
      <c r="B67" s="8"/>
      <c r="C67" s="12"/>
      <c r="D67" s="8"/>
      <c r="E67" s="8">
        <v>3231</v>
      </c>
      <c r="F67" s="27" t="s">
        <v>87</v>
      </c>
      <c r="G67" s="72">
        <v>7754.97</v>
      </c>
      <c r="H67" s="72"/>
      <c r="I67" s="72"/>
      <c r="J67" s="77">
        <v>9054.9699999999993</v>
      </c>
      <c r="K67" s="125">
        <f t="shared" si="14"/>
        <v>116.76344331441642</v>
      </c>
      <c r="L67" s="125"/>
    </row>
    <row r="68" spans="2:12" x14ac:dyDescent="0.25">
      <c r="B68" s="8"/>
      <c r="C68" s="12"/>
      <c r="D68" s="8"/>
      <c r="E68" s="8">
        <v>3232</v>
      </c>
      <c r="F68" s="27" t="s">
        <v>88</v>
      </c>
      <c r="G68" s="72">
        <v>5141.3999999999996</v>
      </c>
      <c r="H68" s="72"/>
      <c r="I68" s="72"/>
      <c r="J68" s="77">
        <v>17318.46</v>
      </c>
      <c r="K68" s="125">
        <f t="shared" si="14"/>
        <v>336.84327226047384</v>
      </c>
      <c r="L68" s="125"/>
    </row>
    <row r="69" spans="2:12" x14ac:dyDescent="0.25">
      <c r="B69" s="8"/>
      <c r="C69" s="12"/>
      <c r="D69" s="8"/>
      <c r="E69" s="8">
        <v>3233</v>
      </c>
      <c r="F69" s="27" t="s">
        <v>89</v>
      </c>
      <c r="G69" s="72">
        <v>604.73</v>
      </c>
      <c r="H69" s="72"/>
      <c r="I69" s="72"/>
      <c r="J69" s="77">
        <v>0</v>
      </c>
      <c r="K69" s="125"/>
      <c r="L69" s="125"/>
    </row>
    <row r="70" spans="2:12" x14ac:dyDescent="0.25">
      <c r="B70" s="8"/>
      <c r="C70" s="12"/>
      <c r="D70" s="8"/>
      <c r="E70" s="8">
        <v>3234</v>
      </c>
      <c r="F70" s="27" t="s">
        <v>90</v>
      </c>
      <c r="G70" s="72">
        <v>3284.65</v>
      </c>
      <c r="H70" s="72"/>
      <c r="I70" s="72"/>
      <c r="J70" s="77">
        <v>2764.3</v>
      </c>
      <c r="K70" s="125">
        <f t="shared" ref="K70:K88" si="23">J70/G70*100</f>
        <v>84.158129481071043</v>
      </c>
      <c r="L70" s="125"/>
    </row>
    <row r="71" spans="2:12" x14ac:dyDescent="0.25">
      <c r="B71" s="8"/>
      <c r="C71" s="12"/>
      <c r="D71" s="8"/>
      <c r="E71" s="8">
        <v>3235</v>
      </c>
      <c r="F71" s="27" t="s">
        <v>91</v>
      </c>
      <c r="G71" s="72">
        <v>243.34</v>
      </c>
      <c r="H71" s="72"/>
      <c r="I71" s="72"/>
      <c r="J71" s="77">
        <v>243.34</v>
      </c>
      <c r="K71" s="125">
        <f t="shared" si="23"/>
        <v>100</v>
      </c>
      <c r="L71" s="125"/>
    </row>
    <row r="72" spans="2:12" x14ac:dyDescent="0.25">
      <c r="B72" s="8"/>
      <c r="C72" s="12"/>
      <c r="D72" s="8"/>
      <c r="E72" s="8">
        <v>3236</v>
      </c>
      <c r="F72" s="27" t="s">
        <v>92</v>
      </c>
      <c r="G72" s="72">
        <v>1066.93</v>
      </c>
      <c r="H72" s="72"/>
      <c r="I72" s="72"/>
      <c r="J72" s="77">
        <v>3101.9</v>
      </c>
      <c r="K72" s="125">
        <f t="shared" si="23"/>
        <v>290.73135069779647</v>
      </c>
      <c r="L72" s="125"/>
    </row>
    <row r="73" spans="2:12" x14ac:dyDescent="0.25">
      <c r="B73" s="8"/>
      <c r="C73" s="12"/>
      <c r="D73" s="8"/>
      <c r="E73" s="8">
        <v>3237</v>
      </c>
      <c r="F73" s="27" t="s">
        <v>93</v>
      </c>
      <c r="G73" s="72">
        <v>1584.15</v>
      </c>
      <c r="H73" s="72"/>
      <c r="I73" s="72"/>
      <c r="J73" s="77">
        <v>2145.1</v>
      </c>
      <c r="K73" s="125">
        <f t="shared" si="23"/>
        <v>135.41015686645835</v>
      </c>
      <c r="L73" s="125"/>
    </row>
    <row r="74" spans="2:12" x14ac:dyDescent="0.25">
      <c r="B74" s="8"/>
      <c r="C74" s="12"/>
      <c r="D74" s="8"/>
      <c r="E74" s="8">
        <v>3238</v>
      </c>
      <c r="F74" s="27" t="s">
        <v>94</v>
      </c>
      <c r="G74" s="72">
        <v>2101.19</v>
      </c>
      <c r="H74" s="72"/>
      <c r="I74" s="72"/>
      <c r="J74" s="77">
        <v>2171.12</v>
      </c>
      <c r="K74" s="125">
        <f t="shared" si="23"/>
        <v>103.3281140686944</v>
      </c>
      <c r="L74" s="125"/>
    </row>
    <row r="75" spans="2:12" x14ac:dyDescent="0.25">
      <c r="B75" s="8"/>
      <c r="C75" s="8"/>
      <c r="D75" s="8"/>
      <c r="E75" s="8">
        <v>3239</v>
      </c>
      <c r="F75" s="27" t="s">
        <v>95</v>
      </c>
      <c r="G75" s="72">
        <v>131.41999999999999</v>
      </c>
      <c r="H75" s="72"/>
      <c r="I75" s="72"/>
      <c r="J75" s="77">
        <v>127.44</v>
      </c>
      <c r="K75" s="125">
        <f t="shared" si="23"/>
        <v>96.971541622279716</v>
      </c>
      <c r="L75" s="125"/>
    </row>
    <row r="76" spans="2:12" s="44" customFormat="1" x14ac:dyDescent="0.25">
      <c r="B76" s="12"/>
      <c r="C76" s="12"/>
      <c r="D76" s="12">
        <v>329</v>
      </c>
      <c r="E76" s="12"/>
      <c r="F76" s="128" t="s">
        <v>96</v>
      </c>
      <c r="G76" s="75">
        <f>SUM(G77:G81)</f>
        <v>10044.529999999999</v>
      </c>
      <c r="H76" s="75"/>
      <c r="I76" s="75"/>
      <c r="J76" s="75">
        <f>SUM(J77:J81)</f>
        <v>13244.98</v>
      </c>
      <c r="K76" s="126">
        <f t="shared" si="23"/>
        <v>131.86261577196746</v>
      </c>
      <c r="L76" s="126"/>
    </row>
    <row r="77" spans="2:12" x14ac:dyDescent="0.25">
      <c r="B77" s="8"/>
      <c r="C77" s="8"/>
      <c r="D77" s="8"/>
      <c r="E77" s="8">
        <v>3292</v>
      </c>
      <c r="F77" s="27" t="s">
        <v>97</v>
      </c>
      <c r="G77" s="72">
        <v>1716.38</v>
      </c>
      <c r="H77" s="72"/>
      <c r="I77" s="72"/>
      <c r="J77" s="77">
        <v>2119.15</v>
      </c>
      <c r="K77" s="125">
        <f t="shared" si="23"/>
        <v>123.46624873279811</v>
      </c>
      <c r="L77" s="125"/>
    </row>
    <row r="78" spans="2:12" x14ac:dyDescent="0.25">
      <c r="B78" s="8"/>
      <c r="C78" s="8"/>
      <c r="D78" s="8"/>
      <c r="E78" s="8">
        <v>3293</v>
      </c>
      <c r="F78" s="27" t="s">
        <v>98</v>
      </c>
      <c r="G78" s="72">
        <v>0</v>
      </c>
      <c r="H78" s="72"/>
      <c r="I78" s="72"/>
      <c r="J78" s="77">
        <v>54.22</v>
      </c>
      <c r="K78" s="125"/>
      <c r="L78" s="125"/>
    </row>
    <row r="79" spans="2:12" x14ac:dyDescent="0.25">
      <c r="B79" s="8"/>
      <c r="C79" s="8"/>
      <c r="D79" s="8"/>
      <c r="E79" s="8">
        <v>3294</v>
      </c>
      <c r="F79" s="27" t="s">
        <v>99</v>
      </c>
      <c r="G79" s="72">
        <v>176.36</v>
      </c>
      <c r="H79" s="72"/>
      <c r="I79" s="72"/>
      <c r="J79" s="77">
        <v>188.09</v>
      </c>
      <c r="K79" s="125">
        <f t="shared" si="23"/>
        <v>106.65116806532093</v>
      </c>
      <c r="L79" s="125"/>
    </row>
    <row r="80" spans="2:12" x14ac:dyDescent="0.25">
      <c r="B80" s="8"/>
      <c r="C80" s="8"/>
      <c r="D80" s="8"/>
      <c r="E80" s="8">
        <v>3295</v>
      </c>
      <c r="F80" s="27" t="s">
        <v>166</v>
      </c>
      <c r="G80" s="72">
        <v>1804.43</v>
      </c>
      <c r="H80" s="72"/>
      <c r="I80" s="72"/>
      <c r="J80" s="77">
        <v>2113</v>
      </c>
      <c r="K80" s="125">
        <f t="shared" si="23"/>
        <v>117.1006910769606</v>
      </c>
      <c r="L80" s="125"/>
    </row>
    <row r="81" spans="2:12" x14ac:dyDescent="0.25">
      <c r="B81" s="8"/>
      <c r="C81" s="8"/>
      <c r="D81" s="8"/>
      <c r="E81" s="8">
        <v>3299</v>
      </c>
      <c r="F81" s="27" t="s">
        <v>96</v>
      </c>
      <c r="G81" s="72">
        <v>6347.36</v>
      </c>
      <c r="H81" s="72"/>
      <c r="I81" s="72"/>
      <c r="J81" s="77">
        <v>8770.52</v>
      </c>
      <c r="K81" s="125">
        <f t="shared" si="23"/>
        <v>138.17587154344483</v>
      </c>
      <c r="L81" s="125"/>
    </row>
    <row r="82" spans="2:12" s="60" customFormat="1" x14ac:dyDescent="0.25">
      <c r="B82" s="56"/>
      <c r="C82" s="56">
        <v>34</v>
      </c>
      <c r="D82" s="56"/>
      <c r="E82" s="56"/>
      <c r="F82" s="69" t="s">
        <v>100</v>
      </c>
      <c r="G82" s="74">
        <f>G83</f>
        <v>648.86</v>
      </c>
      <c r="H82" s="74">
        <v>700</v>
      </c>
      <c r="I82" s="74">
        <v>0</v>
      </c>
      <c r="J82" s="74">
        <f t="shared" ref="J82" si="24">J83</f>
        <v>741.63</v>
      </c>
      <c r="K82" s="126">
        <f t="shared" si="23"/>
        <v>114.29738310267237</v>
      </c>
      <c r="L82" s="126">
        <f t="shared" si="15"/>
        <v>105.94714285714286</v>
      </c>
    </row>
    <row r="83" spans="2:12" s="44" customFormat="1" x14ac:dyDescent="0.25">
      <c r="B83" s="12"/>
      <c r="C83" s="12"/>
      <c r="D83" s="12">
        <v>343</v>
      </c>
      <c r="E83" s="12"/>
      <c r="F83" s="128" t="s">
        <v>102</v>
      </c>
      <c r="G83" s="75">
        <v>648.86</v>
      </c>
      <c r="H83" s="75"/>
      <c r="I83" s="75"/>
      <c r="J83" s="75">
        <f t="shared" ref="J83" si="25">J84+J85</f>
        <v>741.63</v>
      </c>
      <c r="K83" s="126">
        <f t="shared" si="23"/>
        <v>114.29738310267237</v>
      </c>
      <c r="L83" s="126"/>
    </row>
    <row r="84" spans="2:12" x14ac:dyDescent="0.25">
      <c r="B84" s="8"/>
      <c r="C84" s="8"/>
      <c r="D84" s="8"/>
      <c r="E84" s="8">
        <v>3431</v>
      </c>
      <c r="F84" s="27" t="s">
        <v>101</v>
      </c>
      <c r="G84" s="72">
        <v>648.86</v>
      </c>
      <c r="H84" s="72"/>
      <c r="I84" s="72"/>
      <c r="J84" s="77">
        <v>741.63</v>
      </c>
      <c r="K84" s="125">
        <f t="shared" si="23"/>
        <v>114.29738310267237</v>
      </c>
      <c r="L84" s="125"/>
    </row>
    <row r="85" spans="2:12" x14ac:dyDescent="0.25">
      <c r="B85" s="8"/>
      <c r="C85" s="8"/>
      <c r="D85" s="8"/>
      <c r="E85" s="8">
        <v>3433</v>
      </c>
      <c r="F85" s="27" t="s">
        <v>103</v>
      </c>
      <c r="G85" s="72">
        <v>0.4</v>
      </c>
      <c r="H85" s="72"/>
      <c r="I85" s="72"/>
      <c r="J85" s="77">
        <v>0</v>
      </c>
      <c r="K85" s="125">
        <f t="shared" si="23"/>
        <v>0</v>
      </c>
      <c r="L85" s="125"/>
    </row>
    <row r="86" spans="2:12" s="60" customFormat="1" ht="28.9" customHeight="1" x14ac:dyDescent="0.25">
      <c r="B86" s="56"/>
      <c r="C86" s="56">
        <v>37</v>
      </c>
      <c r="D86" s="56"/>
      <c r="E86" s="56"/>
      <c r="F86" s="68" t="s">
        <v>104</v>
      </c>
      <c r="G86" s="74">
        <f>G87</f>
        <v>9063.01</v>
      </c>
      <c r="H86" s="74">
        <v>10900</v>
      </c>
      <c r="I86" s="74">
        <v>0</v>
      </c>
      <c r="J86" s="74">
        <f t="shared" ref="J86:J87" si="26">J87</f>
        <v>10043.969999999999</v>
      </c>
      <c r="K86" s="125">
        <f t="shared" si="23"/>
        <v>110.82377708950999</v>
      </c>
      <c r="L86" s="126">
        <f t="shared" si="15"/>
        <v>92.146513761467887</v>
      </c>
    </row>
    <row r="87" spans="2:12" s="103" customFormat="1" ht="15" customHeight="1" x14ac:dyDescent="0.2">
      <c r="B87" s="12"/>
      <c r="C87" s="12"/>
      <c r="D87" s="12">
        <v>372</v>
      </c>
      <c r="E87" s="12"/>
      <c r="F87" s="12" t="s">
        <v>105</v>
      </c>
      <c r="G87" s="75">
        <v>9063.01</v>
      </c>
      <c r="H87" s="75"/>
      <c r="I87" s="75"/>
      <c r="J87" s="75">
        <f t="shared" si="26"/>
        <v>10043.969999999999</v>
      </c>
      <c r="K87" s="125">
        <f t="shared" si="23"/>
        <v>110.82377708950999</v>
      </c>
      <c r="L87" s="126"/>
    </row>
    <row r="88" spans="2:12" s="127" customFormat="1" ht="15" customHeight="1" x14ac:dyDescent="0.2">
      <c r="B88" s="8"/>
      <c r="C88" s="8"/>
      <c r="D88" s="8"/>
      <c r="E88" s="8">
        <v>3722</v>
      </c>
      <c r="F88" s="8" t="s">
        <v>106</v>
      </c>
      <c r="G88" s="72">
        <v>9063.01</v>
      </c>
      <c r="H88" s="72"/>
      <c r="I88" s="72"/>
      <c r="J88" s="77">
        <v>10043.969999999999</v>
      </c>
      <c r="K88" s="125">
        <f t="shared" si="23"/>
        <v>110.82377708950999</v>
      </c>
      <c r="L88" s="125"/>
    </row>
    <row r="89" spans="2:12" s="132" customFormat="1" ht="14.45" customHeight="1" x14ac:dyDescent="0.2">
      <c r="B89" s="56"/>
      <c r="C89" s="56">
        <v>38</v>
      </c>
      <c r="D89" s="56"/>
      <c r="E89" s="56"/>
      <c r="F89" s="56" t="s">
        <v>107</v>
      </c>
      <c r="G89" s="74">
        <f>G90</f>
        <v>441.94</v>
      </c>
      <c r="H89" s="74">
        <v>460</v>
      </c>
      <c r="I89" s="74">
        <v>0</v>
      </c>
      <c r="J89" s="74">
        <f t="shared" ref="J89:J90" si="27">J90</f>
        <v>459</v>
      </c>
      <c r="K89" s="126">
        <v>0</v>
      </c>
      <c r="L89" s="126"/>
    </row>
    <row r="90" spans="2:12" s="103" customFormat="1" ht="15" customHeight="1" x14ac:dyDescent="0.2">
      <c r="B90" s="12"/>
      <c r="C90" s="12"/>
      <c r="D90" s="12">
        <v>381</v>
      </c>
      <c r="E90" s="12"/>
      <c r="F90" s="12" t="s">
        <v>66</v>
      </c>
      <c r="G90" s="75">
        <f>G91</f>
        <v>441.94</v>
      </c>
      <c r="H90" s="75"/>
      <c r="I90" s="75"/>
      <c r="J90" s="75">
        <f t="shared" si="27"/>
        <v>459</v>
      </c>
      <c r="K90" s="126">
        <v>0</v>
      </c>
      <c r="L90" s="126"/>
    </row>
    <row r="91" spans="2:12" s="127" customFormat="1" ht="15" customHeight="1" x14ac:dyDescent="0.2">
      <c r="B91" s="8"/>
      <c r="C91" s="8"/>
      <c r="D91" s="8"/>
      <c r="E91" s="8">
        <v>3812</v>
      </c>
      <c r="F91" s="8" t="s">
        <v>108</v>
      </c>
      <c r="G91" s="72">
        <v>441.94</v>
      </c>
      <c r="H91" s="72"/>
      <c r="I91" s="72"/>
      <c r="J91" s="77">
        <v>459</v>
      </c>
      <c r="K91" s="125">
        <v>0</v>
      </c>
      <c r="L91" s="125"/>
    </row>
    <row r="92" spans="2:12" s="44" customFormat="1" x14ac:dyDescent="0.25">
      <c r="B92" s="10">
        <v>4</v>
      </c>
      <c r="C92" s="10"/>
      <c r="D92" s="10"/>
      <c r="E92" s="10"/>
      <c r="F92" s="59" t="s">
        <v>5</v>
      </c>
      <c r="G92" s="75">
        <f>G93+G99</f>
        <v>9277.5099999999984</v>
      </c>
      <c r="H92" s="75">
        <v>10100</v>
      </c>
      <c r="I92" s="75">
        <f t="shared" ref="I92:J92" si="28">I93+I99</f>
        <v>0</v>
      </c>
      <c r="J92" s="75">
        <f t="shared" si="28"/>
        <v>6684.65</v>
      </c>
      <c r="K92" s="126">
        <f t="shared" ref="K92:K98" si="29">J92/G92*100</f>
        <v>72.052199350903436</v>
      </c>
      <c r="L92" s="126">
        <f t="shared" si="15"/>
        <v>66.184653465346528</v>
      </c>
    </row>
    <row r="93" spans="2:12" s="60" customFormat="1" ht="22.15" customHeight="1" x14ac:dyDescent="0.25">
      <c r="B93" s="58"/>
      <c r="C93" s="58">
        <v>42</v>
      </c>
      <c r="D93" s="58"/>
      <c r="E93" s="58"/>
      <c r="F93" s="70" t="s">
        <v>6</v>
      </c>
      <c r="G93" s="74">
        <f>G94+G97</f>
        <v>6152.5099999999993</v>
      </c>
      <c r="H93" s="74">
        <v>10100</v>
      </c>
      <c r="I93" s="74">
        <v>0</v>
      </c>
      <c r="J93" s="74">
        <f t="shared" ref="J93" si="30">J94+J97</f>
        <v>6684.65</v>
      </c>
      <c r="K93" s="126">
        <f t="shared" si="29"/>
        <v>108.6491529473337</v>
      </c>
      <c r="L93" s="126">
        <f t="shared" si="15"/>
        <v>66.184653465346528</v>
      </c>
    </row>
    <row r="94" spans="2:12" s="44" customFormat="1" x14ac:dyDescent="0.25">
      <c r="B94" s="7"/>
      <c r="C94" s="7"/>
      <c r="D94" s="12">
        <v>422</v>
      </c>
      <c r="E94" s="12"/>
      <c r="F94" s="128" t="s">
        <v>32</v>
      </c>
      <c r="G94" s="75">
        <f>G95+G96</f>
        <v>4734.9799999999996</v>
      </c>
      <c r="H94" s="75"/>
      <c r="I94" s="75"/>
      <c r="J94" s="75">
        <f t="shared" ref="J94" si="31">J95+J96</f>
        <v>3801.76</v>
      </c>
      <c r="K94" s="126">
        <f t="shared" si="29"/>
        <v>80.290941038821714</v>
      </c>
      <c r="L94" s="126"/>
    </row>
    <row r="95" spans="2:12" x14ac:dyDescent="0.25">
      <c r="B95" s="11"/>
      <c r="C95" s="11"/>
      <c r="D95" s="8"/>
      <c r="E95" s="8">
        <v>4221</v>
      </c>
      <c r="F95" s="27" t="s">
        <v>109</v>
      </c>
      <c r="G95" s="72">
        <v>3603.69</v>
      </c>
      <c r="H95" s="72"/>
      <c r="I95" s="76"/>
      <c r="J95" s="77">
        <v>2750</v>
      </c>
      <c r="K95" s="125">
        <f t="shared" si="29"/>
        <v>76.310670451675918</v>
      </c>
      <c r="L95" s="125"/>
    </row>
    <row r="96" spans="2:12" x14ac:dyDescent="0.25">
      <c r="B96" s="11"/>
      <c r="C96" s="11"/>
      <c r="D96" s="8"/>
      <c r="E96" s="8">
        <v>4227</v>
      </c>
      <c r="F96" s="27" t="s">
        <v>110</v>
      </c>
      <c r="G96" s="72">
        <v>1131.29</v>
      </c>
      <c r="H96" s="72"/>
      <c r="I96" s="76"/>
      <c r="J96" s="77">
        <v>1051.76</v>
      </c>
      <c r="K96" s="125">
        <f t="shared" si="29"/>
        <v>92.969972332470022</v>
      </c>
      <c r="L96" s="125"/>
    </row>
    <row r="97" spans="2:12" s="44" customFormat="1" x14ac:dyDescent="0.25">
      <c r="B97" s="7"/>
      <c r="C97" s="7"/>
      <c r="D97" s="12">
        <v>424</v>
      </c>
      <c r="E97" s="12"/>
      <c r="F97" s="128" t="s">
        <v>111</v>
      </c>
      <c r="G97" s="75">
        <f>G98</f>
        <v>1417.53</v>
      </c>
      <c r="H97" s="75">
        <f t="shared" ref="H97:J97" si="32">H98</f>
        <v>0</v>
      </c>
      <c r="I97" s="75">
        <f t="shared" si="32"/>
        <v>0</v>
      </c>
      <c r="J97" s="75">
        <f t="shared" si="32"/>
        <v>2882.89</v>
      </c>
      <c r="K97" s="126">
        <f t="shared" si="29"/>
        <v>203.37417902972072</v>
      </c>
      <c r="L97" s="126"/>
    </row>
    <row r="98" spans="2:12" x14ac:dyDescent="0.25">
      <c r="B98" s="11"/>
      <c r="C98" s="11"/>
      <c r="D98" s="8"/>
      <c r="E98" s="8">
        <v>4241</v>
      </c>
      <c r="F98" s="27" t="s">
        <v>112</v>
      </c>
      <c r="G98" s="72">
        <v>1417.53</v>
      </c>
      <c r="H98" s="72"/>
      <c r="I98" s="76"/>
      <c r="J98" s="77">
        <v>2882.89</v>
      </c>
      <c r="K98" s="125">
        <f t="shared" si="29"/>
        <v>203.37417902972072</v>
      </c>
      <c r="L98" s="125"/>
    </row>
    <row r="99" spans="2:12" s="60" customFormat="1" x14ac:dyDescent="0.25">
      <c r="B99" s="58"/>
      <c r="C99" s="58">
        <v>45</v>
      </c>
      <c r="D99" s="56"/>
      <c r="E99" s="56"/>
      <c r="F99" s="69" t="s">
        <v>211</v>
      </c>
      <c r="G99" s="74">
        <f>G100</f>
        <v>3125</v>
      </c>
      <c r="H99" s="74">
        <v>0</v>
      </c>
      <c r="I99" s="74">
        <v>0</v>
      </c>
      <c r="J99" s="74">
        <f t="shared" ref="J99:J100" si="33">J100</f>
        <v>0</v>
      </c>
      <c r="K99" s="126">
        <v>0</v>
      </c>
      <c r="L99" s="126"/>
    </row>
    <row r="100" spans="2:12" s="44" customFormat="1" x14ac:dyDescent="0.25">
      <c r="B100" s="7"/>
      <c r="C100" s="7"/>
      <c r="D100" s="12">
        <v>451</v>
      </c>
      <c r="E100" s="12"/>
      <c r="F100" s="128" t="s">
        <v>113</v>
      </c>
      <c r="G100" s="75">
        <f>G101</f>
        <v>3125</v>
      </c>
      <c r="H100" s="75"/>
      <c r="I100" s="75"/>
      <c r="J100" s="75">
        <f t="shared" si="33"/>
        <v>0</v>
      </c>
      <c r="K100" s="126">
        <v>0</v>
      </c>
      <c r="L100" s="126"/>
    </row>
    <row r="101" spans="2:12" x14ac:dyDescent="0.25">
      <c r="B101" s="11"/>
      <c r="C101" s="11"/>
      <c r="D101" s="8"/>
      <c r="E101" s="8">
        <v>4511</v>
      </c>
      <c r="F101" s="27" t="s">
        <v>113</v>
      </c>
      <c r="G101" s="72">
        <v>3125</v>
      </c>
      <c r="H101" s="72"/>
      <c r="I101" s="76"/>
      <c r="J101" s="77"/>
      <c r="K101" s="125">
        <v>0</v>
      </c>
      <c r="L101" s="125"/>
    </row>
  </sheetData>
  <mergeCells count="10">
    <mergeCell ref="A1:L1"/>
    <mergeCell ref="B3:L3"/>
    <mergeCell ref="B5:L5"/>
    <mergeCell ref="B7:L7"/>
    <mergeCell ref="B42:F42"/>
    <mergeCell ref="B10:F10"/>
    <mergeCell ref="B41:F41"/>
    <mergeCell ref="B9:F9"/>
    <mergeCell ref="B39:F39"/>
    <mergeCell ref="B34:L34"/>
  </mergeCells>
  <pageMargins left="0.7" right="0.7" top="0.75" bottom="0.75" header="0.3" footer="0.3"/>
  <pageSetup paperSize="9" scale="64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B1:L56"/>
  <sheetViews>
    <sheetView topLeftCell="A7" workbookViewId="0">
      <selection activeCell="L34" sqref="L34"/>
    </sheetView>
  </sheetViews>
  <sheetFormatPr defaultRowHeight="15" x14ac:dyDescent="0.25"/>
  <cols>
    <col min="1" max="1" width="2.42578125" customWidth="1"/>
    <col min="2" max="2" width="34.5703125" customWidth="1"/>
    <col min="3" max="3" width="13.28515625" customWidth="1"/>
    <col min="4" max="4" width="14.42578125" customWidth="1"/>
    <col min="5" max="5" width="11.140625" customWidth="1"/>
    <col min="6" max="6" width="12.5703125" customWidth="1"/>
    <col min="7" max="7" width="7.7109375" customWidth="1"/>
    <col min="8" max="8" width="8.7109375" customWidth="1"/>
  </cols>
  <sheetData>
    <row r="1" spans="2:12" ht="47.25" customHeight="1" x14ac:dyDescent="0.25">
      <c r="B1" s="240" t="s">
        <v>274</v>
      </c>
      <c r="C1" s="240"/>
      <c r="D1" s="240"/>
      <c r="E1" s="240"/>
      <c r="F1" s="240"/>
      <c r="G1" s="240"/>
      <c r="H1" s="240"/>
      <c r="I1" s="15"/>
      <c r="J1" s="15"/>
      <c r="K1" s="15"/>
      <c r="L1" s="15"/>
    </row>
    <row r="2" spans="2:12" ht="15" customHeight="1" x14ac:dyDescent="0.25">
      <c r="C2" s="184"/>
    </row>
    <row r="3" spans="2:12" ht="15" customHeight="1" x14ac:dyDescent="0.25">
      <c r="B3" s="241" t="s">
        <v>11</v>
      </c>
      <c r="C3" s="241"/>
      <c r="D3" s="241"/>
      <c r="E3" s="241"/>
      <c r="F3" s="241"/>
      <c r="G3" s="241"/>
      <c r="H3" s="241"/>
    </row>
    <row r="4" spans="2:12" ht="15" customHeight="1" x14ac:dyDescent="0.25">
      <c r="B4" s="180"/>
      <c r="C4" s="180"/>
      <c r="D4" s="180"/>
      <c r="E4" s="180"/>
      <c r="F4" s="181"/>
      <c r="G4" s="181"/>
      <c r="H4" s="181"/>
    </row>
    <row r="5" spans="2:12" ht="15.75" customHeight="1" x14ac:dyDescent="0.25">
      <c r="B5" s="240" t="s">
        <v>36</v>
      </c>
      <c r="C5" s="240"/>
      <c r="D5" s="240"/>
      <c r="E5" s="240"/>
      <c r="F5" s="240"/>
      <c r="G5" s="240"/>
      <c r="H5" s="240"/>
    </row>
    <row r="6" spans="2:12" ht="15" customHeight="1" x14ac:dyDescent="0.25">
      <c r="B6" s="2"/>
      <c r="C6" s="2"/>
      <c r="D6" s="2"/>
      <c r="E6" s="2"/>
      <c r="F6" s="3"/>
      <c r="G6" s="3"/>
      <c r="H6" s="3"/>
    </row>
    <row r="7" spans="2:12" s="101" customFormat="1" ht="42" customHeight="1" x14ac:dyDescent="0.2">
      <c r="B7" s="137" t="s">
        <v>7</v>
      </c>
      <c r="C7" s="137" t="s">
        <v>235</v>
      </c>
      <c r="D7" s="137" t="s">
        <v>226</v>
      </c>
      <c r="E7" s="137" t="s">
        <v>227</v>
      </c>
      <c r="F7" s="137" t="s">
        <v>234</v>
      </c>
      <c r="G7" s="137" t="s">
        <v>21</v>
      </c>
      <c r="H7" s="137" t="s">
        <v>21</v>
      </c>
    </row>
    <row r="8" spans="2:12" s="113" customFormat="1" ht="13.9" customHeight="1" x14ac:dyDescent="0.2">
      <c r="B8" s="22">
        <v>1</v>
      </c>
      <c r="C8" s="22">
        <v>2</v>
      </c>
      <c r="D8" s="22">
        <v>3</v>
      </c>
      <c r="E8" s="22">
        <v>4</v>
      </c>
      <c r="F8" s="22">
        <v>5</v>
      </c>
      <c r="G8" s="22" t="s">
        <v>33</v>
      </c>
      <c r="H8" s="22" t="s">
        <v>210</v>
      </c>
    </row>
    <row r="9" spans="2:12" s="112" customFormat="1" ht="17.45" customHeight="1" x14ac:dyDescent="0.2">
      <c r="B9" s="194" t="s">
        <v>264</v>
      </c>
      <c r="C9" s="188">
        <f>C10+C30</f>
        <v>1029639.72</v>
      </c>
      <c r="D9" s="188">
        <f>D10+D30</f>
        <v>1253868.78</v>
      </c>
      <c r="E9" s="188"/>
      <c r="F9" s="188">
        <f>F10+F30</f>
        <v>1243803.6299999999</v>
      </c>
      <c r="G9" s="190">
        <f>F9/C9*100</f>
        <v>120.7998881395135</v>
      </c>
      <c r="H9" s="191">
        <f>F9/D9*100</f>
        <v>99.197272460998661</v>
      </c>
    </row>
    <row r="10" spans="2:12" s="170" customFormat="1" ht="12" customHeight="1" x14ac:dyDescent="0.2">
      <c r="B10" s="158" t="s">
        <v>223</v>
      </c>
      <c r="C10" s="129">
        <f>C11+C14+C17+C20+C23</f>
        <v>1027264.25</v>
      </c>
      <c r="D10" s="129">
        <f>D11+D14+D17+D20+D23</f>
        <v>1247843.95</v>
      </c>
      <c r="E10" s="129"/>
      <c r="F10" s="129">
        <f>F11+F14+F17+F20+F23</f>
        <v>1242553.44</v>
      </c>
      <c r="G10" s="104">
        <f>F10/C10*100</f>
        <v>120.95752772473101</v>
      </c>
      <c r="H10" s="104">
        <f>F10/D10*100</f>
        <v>99.576027915990622</v>
      </c>
    </row>
    <row r="11" spans="2:12" s="44" customFormat="1" ht="15" customHeight="1" x14ac:dyDescent="0.25">
      <c r="B11" s="57" t="s">
        <v>17</v>
      </c>
      <c r="C11" s="81">
        <f>C12+C13</f>
        <v>69308.72</v>
      </c>
      <c r="D11" s="81">
        <f t="shared" ref="D11:F11" si="0">D12+D13</f>
        <v>67268.929999999993</v>
      </c>
      <c r="E11" s="81"/>
      <c r="F11" s="81">
        <f t="shared" si="0"/>
        <v>79665.22</v>
      </c>
      <c r="G11" s="104">
        <f t="shared" ref="G11:G55" si="1">F11/C11*100</f>
        <v>114.94256422568473</v>
      </c>
      <c r="H11" s="104">
        <f t="shared" ref="H11:H56" si="2">F11/D11*100</f>
        <v>118.42795775107469</v>
      </c>
    </row>
    <row r="12" spans="2:12" ht="15" customHeight="1" x14ac:dyDescent="0.25">
      <c r="B12" s="154" t="s">
        <v>197</v>
      </c>
      <c r="C12" s="109">
        <v>29715.72</v>
      </c>
      <c r="D12" s="109">
        <v>17853</v>
      </c>
      <c r="E12" s="109"/>
      <c r="F12" s="111">
        <v>17998.43</v>
      </c>
      <c r="G12" s="257">
        <f t="shared" si="1"/>
        <v>60.568715817755717</v>
      </c>
      <c r="H12" s="257">
        <f t="shared" si="2"/>
        <v>100.81459698650086</v>
      </c>
    </row>
    <row r="13" spans="2:12" ht="15" customHeight="1" x14ac:dyDescent="0.25">
      <c r="B13" s="155" t="s">
        <v>198</v>
      </c>
      <c r="C13" s="109">
        <v>39593</v>
      </c>
      <c r="D13" s="109">
        <v>49415.93</v>
      </c>
      <c r="E13" s="109"/>
      <c r="F13" s="111">
        <v>61666.79</v>
      </c>
      <c r="G13" s="257">
        <f t="shared" si="1"/>
        <v>155.75174904654864</v>
      </c>
      <c r="H13" s="257">
        <f t="shared" si="2"/>
        <v>124.79131729383622</v>
      </c>
    </row>
    <row r="14" spans="2:12" s="44" customFormat="1" ht="15" customHeight="1" x14ac:dyDescent="0.25">
      <c r="B14" s="159" t="s">
        <v>255</v>
      </c>
      <c r="C14" s="81">
        <v>4555.74</v>
      </c>
      <c r="D14" s="81">
        <v>3300</v>
      </c>
      <c r="E14" s="81"/>
      <c r="F14" s="107">
        <v>5150</v>
      </c>
      <c r="G14" s="106">
        <f t="shared" si="1"/>
        <v>113.04420357614791</v>
      </c>
      <c r="H14" s="106">
        <f t="shared" si="2"/>
        <v>156.06060606060606</v>
      </c>
    </row>
    <row r="15" spans="2:12" ht="15" customHeight="1" x14ac:dyDescent="0.25">
      <c r="B15" s="155" t="s">
        <v>256</v>
      </c>
      <c r="C15" s="109">
        <f>C16</f>
        <v>4555.74</v>
      </c>
      <c r="D15" s="109">
        <f t="shared" ref="D15:F15" si="3">D16</f>
        <v>3300</v>
      </c>
      <c r="E15" s="109"/>
      <c r="F15" s="109">
        <f t="shared" si="3"/>
        <v>5150</v>
      </c>
      <c r="G15" s="257">
        <f t="shared" si="1"/>
        <v>113.04420357614791</v>
      </c>
      <c r="H15" s="257">
        <f t="shared" si="2"/>
        <v>156.06060606060606</v>
      </c>
    </row>
    <row r="16" spans="2:12" ht="15" customHeight="1" x14ac:dyDescent="0.25">
      <c r="B16" s="160" t="s">
        <v>257</v>
      </c>
      <c r="C16" s="82">
        <v>4555.74</v>
      </c>
      <c r="D16" s="82">
        <v>3300</v>
      </c>
      <c r="E16" s="82"/>
      <c r="F16" s="105">
        <v>5150</v>
      </c>
      <c r="G16" s="106">
        <f t="shared" si="1"/>
        <v>113.04420357614791</v>
      </c>
      <c r="H16" s="106">
        <f t="shared" si="2"/>
        <v>156.06060606060606</v>
      </c>
    </row>
    <row r="17" spans="2:8" s="44" customFormat="1" x14ac:dyDescent="0.25">
      <c r="B17" s="57" t="s">
        <v>19</v>
      </c>
      <c r="C17" s="81">
        <f>C18</f>
        <v>3947.39</v>
      </c>
      <c r="D17" s="81">
        <f t="shared" ref="D17:F18" si="4">D18</f>
        <v>4300</v>
      </c>
      <c r="E17" s="81"/>
      <c r="F17" s="81">
        <f t="shared" si="4"/>
        <v>2526.75</v>
      </c>
      <c r="G17" s="104">
        <f t="shared" si="1"/>
        <v>64.010650075112935</v>
      </c>
      <c r="H17" s="106">
        <f t="shared" si="2"/>
        <v>58.761627906976742</v>
      </c>
    </row>
    <row r="18" spans="2:8" x14ac:dyDescent="0.25">
      <c r="B18" s="156" t="s">
        <v>196</v>
      </c>
      <c r="C18" s="109">
        <f>C19</f>
        <v>3947.39</v>
      </c>
      <c r="D18" s="109">
        <v>4300</v>
      </c>
      <c r="E18" s="109"/>
      <c r="F18" s="109">
        <f t="shared" si="4"/>
        <v>2526.75</v>
      </c>
      <c r="G18" s="257">
        <f t="shared" si="1"/>
        <v>64.010650075112935</v>
      </c>
      <c r="H18" s="257">
        <f t="shared" si="2"/>
        <v>58.761627906976742</v>
      </c>
    </row>
    <row r="19" spans="2:8" x14ac:dyDescent="0.25">
      <c r="B19" s="28" t="s">
        <v>286</v>
      </c>
      <c r="C19" s="82">
        <v>3947.39</v>
      </c>
      <c r="D19" s="82">
        <v>4300</v>
      </c>
      <c r="E19" s="108"/>
      <c r="F19" s="105">
        <v>2526.75</v>
      </c>
      <c r="G19" s="106">
        <f t="shared" si="1"/>
        <v>64.010650075112935</v>
      </c>
      <c r="H19" s="106">
        <f t="shared" si="2"/>
        <v>58.761627906976742</v>
      </c>
    </row>
    <row r="20" spans="2:8" s="44" customFormat="1" x14ac:dyDescent="0.25">
      <c r="B20" s="57" t="s">
        <v>117</v>
      </c>
      <c r="C20" s="81">
        <f>C21</f>
        <v>11840.31</v>
      </c>
      <c r="D20" s="81">
        <f t="shared" ref="D20:F21" si="5">D21</f>
        <v>13150</v>
      </c>
      <c r="E20" s="81"/>
      <c r="F20" s="81">
        <f t="shared" si="5"/>
        <v>12098</v>
      </c>
      <c r="G20" s="104">
        <f t="shared" si="1"/>
        <v>102.17637882791921</v>
      </c>
      <c r="H20" s="104">
        <f t="shared" si="2"/>
        <v>92</v>
      </c>
    </row>
    <row r="21" spans="2:8" s="36" customFormat="1" x14ac:dyDescent="0.25">
      <c r="B21" s="157" t="s">
        <v>182</v>
      </c>
      <c r="C21" s="109">
        <f>C22</f>
        <v>11840.31</v>
      </c>
      <c r="D21" s="109">
        <f t="shared" si="5"/>
        <v>13150</v>
      </c>
      <c r="E21" s="109"/>
      <c r="F21" s="109">
        <f t="shared" si="5"/>
        <v>12098</v>
      </c>
      <c r="G21" s="257">
        <f t="shared" si="1"/>
        <v>102.17637882791921</v>
      </c>
      <c r="H21" s="257">
        <f t="shared" si="2"/>
        <v>92</v>
      </c>
    </row>
    <row r="22" spans="2:8" x14ac:dyDescent="0.25">
      <c r="B22" s="28" t="s">
        <v>183</v>
      </c>
      <c r="C22" s="82">
        <v>11840.31</v>
      </c>
      <c r="D22" s="82">
        <v>13150</v>
      </c>
      <c r="E22" s="108"/>
      <c r="F22" s="105">
        <v>12098</v>
      </c>
      <c r="G22" s="106">
        <f t="shared" si="1"/>
        <v>102.17637882791921</v>
      </c>
      <c r="H22" s="106">
        <f t="shared" si="2"/>
        <v>92</v>
      </c>
    </row>
    <row r="23" spans="2:8" s="44" customFormat="1" x14ac:dyDescent="0.25">
      <c r="B23" s="57" t="s">
        <v>119</v>
      </c>
      <c r="C23" s="81">
        <f>C24+C27+C29</f>
        <v>937612.09</v>
      </c>
      <c r="D23" s="81">
        <f t="shared" ref="D23:F23" si="6">D24+D27+D29</f>
        <v>1159825.02</v>
      </c>
      <c r="E23" s="81"/>
      <c r="F23" s="81">
        <f t="shared" si="6"/>
        <v>1143113.47</v>
      </c>
      <c r="G23" s="104">
        <f t="shared" si="1"/>
        <v>121.91752668206315</v>
      </c>
      <c r="H23" s="104">
        <f t="shared" si="2"/>
        <v>98.559131790414384</v>
      </c>
    </row>
    <row r="24" spans="2:8" s="36" customFormat="1" x14ac:dyDescent="0.25">
      <c r="B24" s="157" t="s">
        <v>184</v>
      </c>
      <c r="C24" s="109">
        <f>C25+C26</f>
        <v>932461.64</v>
      </c>
      <c r="D24" s="109">
        <f t="shared" ref="D24:F24" si="7">D25+D26</f>
        <v>1149112.02</v>
      </c>
      <c r="E24" s="109"/>
      <c r="F24" s="109">
        <f t="shared" si="7"/>
        <v>1132180.3800000001</v>
      </c>
      <c r="G24" s="257">
        <f t="shared" si="1"/>
        <v>121.41844033391016</v>
      </c>
      <c r="H24" s="257">
        <f t="shared" si="2"/>
        <v>98.526545740945267</v>
      </c>
    </row>
    <row r="25" spans="2:8" s="36" customFormat="1" x14ac:dyDescent="0.25">
      <c r="B25" s="157" t="s">
        <v>284</v>
      </c>
      <c r="C25" s="109">
        <v>0</v>
      </c>
      <c r="D25" s="109">
        <v>1204</v>
      </c>
      <c r="E25" s="109"/>
      <c r="F25" s="109">
        <v>1038.57</v>
      </c>
      <c r="G25" s="257"/>
      <c r="H25" s="257">
        <f t="shared" si="2"/>
        <v>86.259966777408636</v>
      </c>
    </row>
    <row r="26" spans="2:8" x14ac:dyDescent="0.25">
      <c r="B26" s="28" t="s">
        <v>185</v>
      </c>
      <c r="C26" s="82">
        <v>932461.64</v>
      </c>
      <c r="D26" s="82">
        <v>1147908.02</v>
      </c>
      <c r="E26" s="108"/>
      <c r="F26" s="105">
        <v>1131141.81</v>
      </c>
      <c r="G26" s="106">
        <f t="shared" si="1"/>
        <v>121.30706095319911</v>
      </c>
      <c r="H26" s="106">
        <f t="shared" si="2"/>
        <v>98.539411720461729</v>
      </c>
    </row>
    <row r="27" spans="2:8" s="36" customFormat="1" x14ac:dyDescent="0.25">
      <c r="B27" s="157" t="s">
        <v>186</v>
      </c>
      <c r="C27" s="109">
        <f>C28</f>
        <v>5150.45</v>
      </c>
      <c r="D27" s="109">
        <f t="shared" ref="D27:F27" si="8">D28</f>
        <v>3890</v>
      </c>
      <c r="E27" s="109"/>
      <c r="F27" s="109">
        <f t="shared" si="8"/>
        <v>5047.91</v>
      </c>
      <c r="G27" s="257">
        <f t="shared" si="1"/>
        <v>98.009106000446565</v>
      </c>
      <c r="H27" s="257">
        <f t="shared" si="2"/>
        <v>129.76632390745502</v>
      </c>
    </row>
    <row r="28" spans="2:8" x14ac:dyDescent="0.25">
      <c r="B28" s="28" t="s">
        <v>187</v>
      </c>
      <c r="C28" s="82">
        <v>5150.45</v>
      </c>
      <c r="D28" s="82">
        <v>3890</v>
      </c>
      <c r="E28" s="108"/>
      <c r="F28" s="105">
        <v>5047.91</v>
      </c>
      <c r="G28" s="106">
        <f t="shared" si="1"/>
        <v>98.009106000446565</v>
      </c>
      <c r="H28" s="106">
        <f t="shared" si="2"/>
        <v>129.76632390745502</v>
      </c>
    </row>
    <row r="29" spans="2:8" x14ac:dyDescent="0.25">
      <c r="B29" s="157" t="s">
        <v>285</v>
      </c>
      <c r="C29" s="109">
        <v>0</v>
      </c>
      <c r="D29" s="109">
        <v>6823</v>
      </c>
      <c r="E29" s="110"/>
      <c r="F29" s="111">
        <v>5885.18</v>
      </c>
      <c r="G29" s="257"/>
      <c r="H29" s="257">
        <f t="shared" si="2"/>
        <v>86.255019786017883</v>
      </c>
    </row>
    <row r="30" spans="2:8" s="119" customFormat="1" ht="13.9" customHeight="1" x14ac:dyDescent="0.2">
      <c r="B30" s="57" t="s">
        <v>267</v>
      </c>
      <c r="C30" s="81">
        <f>C31+C32</f>
        <v>2375.4700000000003</v>
      </c>
      <c r="D30" s="81">
        <v>6024.83</v>
      </c>
      <c r="E30" s="81"/>
      <c r="F30" s="81">
        <f t="shared" ref="F30" si="9">F31+F32</f>
        <v>1250.19</v>
      </c>
      <c r="G30" s="106">
        <f t="shared" si="1"/>
        <v>52.629163912825675</v>
      </c>
      <c r="H30" s="106">
        <f t="shared" si="2"/>
        <v>20.750626988645323</v>
      </c>
    </row>
    <row r="31" spans="2:8" ht="13.9" customHeight="1" x14ac:dyDescent="0.25">
      <c r="B31" s="28" t="s">
        <v>268</v>
      </c>
      <c r="C31" s="82">
        <v>685.94</v>
      </c>
      <c r="D31" s="82">
        <v>6024.83</v>
      </c>
      <c r="E31" s="108"/>
      <c r="F31" s="105">
        <v>1250.19</v>
      </c>
      <c r="G31" s="106">
        <f t="shared" si="1"/>
        <v>182.259381286993</v>
      </c>
      <c r="H31" s="106">
        <f t="shared" si="2"/>
        <v>20.750626988645323</v>
      </c>
    </row>
    <row r="32" spans="2:8" ht="13.9" customHeight="1" x14ac:dyDescent="0.25">
      <c r="B32" s="28" t="s">
        <v>269</v>
      </c>
      <c r="C32" s="82">
        <v>1689.53</v>
      </c>
      <c r="D32" s="82">
        <v>0</v>
      </c>
      <c r="E32" s="108"/>
      <c r="F32" s="105">
        <v>0</v>
      </c>
      <c r="G32" s="106">
        <f t="shared" si="1"/>
        <v>0</v>
      </c>
      <c r="H32" s="106"/>
    </row>
    <row r="33" spans="2:8" s="36" customFormat="1" ht="13.9" customHeight="1" x14ac:dyDescent="0.25">
      <c r="B33" s="157"/>
      <c r="C33" s="109"/>
      <c r="D33" s="109"/>
      <c r="E33" s="110"/>
      <c r="F33" s="111"/>
      <c r="G33" s="106"/>
      <c r="H33" s="106"/>
    </row>
    <row r="34" spans="2:8" ht="13.9" customHeight="1" x14ac:dyDescent="0.25">
      <c r="B34" s="28"/>
      <c r="C34" s="82"/>
      <c r="D34" s="82"/>
      <c r="E34" s="108"/>
      <c r="F34" s="105"/>
      <c r="G34" s="106"/>
      <c r="H34" s="106"/>
    </row>
    <row r="35" spans="2:8" s="119" customFormat="1" ht="15.75" customHeight="1" x14ac:dyDescent="0.2">
      <c r="B35" s="158" t="s">
        <v>216</v>
      </c>
      <c r="C35" s="81">
        <f>C36+C39+C42+C46+C50</f>
        <v>1031147.74</v>
      </c>
      <c r="D35" s="81">
        <f>D36+D39+D42+D46+D50</f>
        <v>1253868.78</v>
      </c>
      <c r="E35" s="81"/>
      <c r="F35" s="81">
        <f>F36+F39+F42+F46+F50</f>
        <v>1254015.4499999997</v>
      </c>
      <c r="G35" s="106">
        <f t="shared" si="1"/>
        <v>121.61355752959315</v>
      </c>
      <c r="H35" s="106">
        <f t="shared" si="2"/>
        <v>100.01169739627775</v>
      </c>
    </row>
    <row r="36" spans="2:8" s="44" customFormat="1" ht="15.75" customHeight="1" x14ac:dyDescent="0.25">
      <c r="B36" s="57" t="s">
        <v>190</v>
      </c>
      <c r="C36" s="81">
        <f>C37+C38</f>
        <v>69308.72</v>
      </c>
      <c r="D36" s="81">
        <f t="shared" ref="D36:F36" si="10">D37+D38</f>
        <v>67268.929999999993</v>
      </c>
      <c r="E36" s="81"/>
      <c r="F36" s="81">
        <f t="shared" si="10"/>
        <v>79665.22</v>
      </c>
      <c r="G36" s="104">
        <f t="shared" si="1"/>
        <v>114.94256422568473</v>
      </c>
      <c r="H36" s="104">
        <f t="shared" si="2"/>
        <v>118.42795775107469</v>
      </c>
    </row>
    <row r="37" spans="2:8" x14ac:dyDescent="0.25">
      <c r="B37" s="154" t="s">
        <v>114</v>
      </c>
      <c r="C37" s="109">
        <v>29715.72</v>
      </c>
      <c r="D37" s="109">
        <v>17853</v>
      </c>
      <c r="E37" s="109"/>
      <c r="F37" s="111">
        <v>17998.43</v>
      </c>
      <c r="G37" s="257">
        <f t="shared" si="1"/>
        <v>60.568715817755717</v>
      </c>
      <c r="H37" s="257">
        <f t="shared" si="2"/>
        <v>100.81459698650086</v>
      </c>
    </row>
    <row r="38" spans="2:8" x14ac:dyDescent="0.25">
      <c r="B38" s="155" t="s">
        <v>115</v>
      </c>
      <c r="C38" s="109">
        <v>39593</v>
      </c>
      <c r="D38" s="109">
        <v>49415.93</v>
      </c>
      <c r="E38" s="109"/>
      <c r="F38" s="111">
        <v>61666.79</v>
      </c>
      <c r="G38" s="257">
        <f t="shared" si="1"/>
        <v>155.75174904654864</v>
      </c>
      <c r="H38" s="257">
        <f t="shared" si="2"/>
        <v>124.79131729383622</v>
      </c>
    </row>
    <row r="39" spans="2:8" s="44" customFormat="1" x14ac:dyDescent="0.25">
      <c r="B39" s="159" t="s">
        <v>255</v>
      </c>
      <c r="C39" s="81">
        <f>C40</f>
        <v>4555.74</v>
      </c>
      <c r="D39" s="81">
        <f t="shared" ref="D39:F39" si="11">D40</f>
        <v>3300</v>
      </c>
      <c r="E39" s="81"/>
      <c r="F39" s="81">
        <f t="shared" si="11"/>
        <v>3300</v>
      </c>
      <c r="G39" s="106">
        <f t="shared" si="1"/>
        <v>72.436091611900594</v>
      </c>
      <c r="H39" s="106">
        <f t="shared" si="2"/>
        <v>100</v>
      </c>
    </row>
    <row r="40" spans="2:8" x14ac:dyDescent="0.25">
      <c r="B40" s="155" t="s">
        <v>256</v>
      </c>
      <c r="C40" s="109">
        <f>C41</f>
        <v>4555.74</v>
      </c>
      <c r="D40" s="109">
        <f t="shared" ref="D40:F40" si="12">D41</f>
        <v>3300</v>
      </c>
      <c r="E40" s="109"/>
      <c r="F40" s="109">
        <f t="shared" si="12"/>
        <v>3300</v>
      </c>
      <c r="G40" s="257">
        <f t="shared" si="1"/>
        <v>72.436091611900594</v>
      </c>
      <c r="H40" s="257">
        <f t="shared" si="2"/>
        <v>100</v>
      </c>
    </row>
    <row r="41" spans="2:8" x14ac:dyDescent="0.25">
      <c r="B41" s="160" t="s">
        <v>258</v>
      </c>
      <c r="C41" s="82">
        <v>4555.74</v>
      </c>
      <c r="D41" s="82">
        <v>3300</v>
      </c>
      <c r="E41" s="82"/>
      <c r="F41" s="105">
        <v>3300</v>
      </c>
      <c r="G41" s="106">
        <f t="shared" si="1"/>
        <v>72.436091611900594</v>
      </c>
      <c r="H41" s="106">
        <f t="shared" si="2"/>
        <v>100</v>
      </c>
    </row>
    <row r="42" spans="2:8" s="44" customFormat="1" x14ac:dyDescent="0.25">
      <c r="B42" s="159" t="s">
        <v>19</v>
      </c>
      <c r="C42" s="81">
        <f>C43+C45</f>
        <v>4633.33</v>
      </c>
      <c r="D42" s="81">
        <f>D43+D45</f>
        <v>11832.85</v>
      </c>
      <c r="E42" s="81"/>
      <c r="F42" s="81">
        <f>F43+F45</f>
        <v>3776.94</v>
      </c>
      <c r="G42" s="104">
        <f t="shared" si="1"/>
        <v>81.516749292625391</v>
      </c>
      <c r="H42" s="104">
        <f t="shared" si="2"/>
        <v>31.919106555056477</v>
      </c>
    </row>
    <row r="43" spans="2:8" x14ac:dyDescent="0.25">
      <c r="B43" s="155" t="s">
        <v>116</v>
      </c>
      <c r="C43" s="109">
        <f>C44</f>
        <v>3947.39</v>
      </c>
      <c r="D43" s="109">
        <f t="shared" ref="D43:F43" si="13">D44</f>
        <v>4300</v>
      </c>
      <c r="E43" s="109"/>
      <c r="F43" s="109">
        <f t="shared" si="13"/>
        <v>2526.75</v>
      </c>
      <c r="G43" s="257">
        <f t="shared" si="1"/>
        <v>64.010650075112935</v>
      </c>
      <c r="H43" s="257">
        <f t="shared" si="2"/>
        <v>58.761627906976742</v>
      </c>
    </row>
    <row r="44" spans="2:8" x14ac:dyDescent="0.25">
      <c r="B44" s="160" t="s">
        <v>123</v>
      </c>
      <c r="C44" s="82">
        <v>3947.39</v>
      </c>
      <c r="D44" s="82">
        <v>4300</v>
      </c>
      <c r="E44" s="82"/>
      <c r="F44" s="105">
        <v>2526.75</v>
      </c>
      <c r="G44" s="106">
        <f t="shared" si="1"/>
        <v>64.010650075112935</v>
      </c>
      <c r="H44" s="106">
        <f t="shared" si="2"/>
        <v>58.761627906976742</v>
      </c>
    </row>
    <row r="45" spans="2:8" x14ac:dyDescent="0.25">
      <c r="B45" s="155" t="s">
        <v>259</v>
      </c>
      <c r="C45" s="109">
        <v>685.94</v>
      </c>
      <c r="D45" s="109">
        <v>7532.85</v>
      </c>
      <c r="E45" s="109"/>
      <c r="F45" s="111">
        <v>1250.19</v>
      </c>
      <c r="G45" s="257">
        <f t="shared" si="1"/>
        <v>182.259381286993</v>
      </c>
      <c r="H45" s="257">
        <f t="shared" si="2"/>
        <v>16.596507298034606</v>
      </c>
    </row>
    <row r="46" spans="2:8" s="44" customFormat="1" x14ac:dyDescent="0.25">
      <c r="B46" s="159" t="s">
        <v>124</v>
      </c>
      <c r="C46" s="81">
        <f>C47+C49</f>
        <v>13529.84</v>
      </c>
      <c r="D46" s="81">
        <f t="shared" ref="D46:F46" si="14">D47</f>
        <v>13150</v>
      </c>
      <c r="E46" s="81"/>
      <c r="F46" s="81">
        <f t="shared" si="14"/>
        <v>12098</v>
      </c>
      <c r="G46" s="104">
        <f t="shared" si="1"/>
        <v>89.417169752192194</v>
      </c>
      <c r="H46" s="104">
        <f t="shared" si="2"/>
        <v>92</v>
      </c>
    </row>
    <row r="47" spans="2:8" x14ac:dyDescent="0.25">
      <c r="B47" s="155" t="s">
        <v>118</v>
      </c>
      <c r="C47" s="109">
        <f>C48</f>
        <v>11840.31</v>
      </c>
      <c r="D47" s="109">
        <f t="shared" ref="D47:F47" si="15">D48</f>
        <v>13150</v>
      </c>
      <c r="E47" s="109"/>
      <c r="F47" s="109">
        <f t="shared" si="15"/>
        <v>12098</v>
      </c>
      <c r="G47" s="257">
        <f t="shared" si="1"/>
        <v>102.17637882791921</v>
      </c>
      <c r="H47" s="257">
        <f t="shared" si="2"/>
        <v>92</v>
      </c>
    </row>
    <row r="48" spans="2:8" x14ac:dyDescent="0.25">
      <c r="B48" s="160" t="s">
        <v>125</v>
      </c>
      <c r="C48" s="82">
        <v>11840.31</v>
      </c>
      <c r="D48" s="82">
        <v>13150</v>
      </c>
      <c r="E48" s="82"/>
      <c r="F48" s="105">
        <v>12098</v>
      </c>
      <c r="G48" s="106">
        <f t="shared" si="1"/>
        <v>102.17637882791921</v>
      </c>
      <c r="H48" s="106">
        <f t="shared" si="2"/>
        <v>92</v>
      </c>
    </row>
    <row r="49" spans="2:8" x14ac:dyDescent="0.25">
      <c r="B49" s="155" t="s">
        <v>260</v>
      </c>
      <c r="C49" s="109">
        <v>1689.53</v>
      </c>
      <c r="D49" s="109">
        <v>0</v>
      </c>
      <c r="E49" s="109"/>
      <c r="F49" s="111">
        <v>0</v>
      </c>
      <c r="G49" s="257"/>
      <c r="H49" s="257"/>
    </row>
    <row r="50" spans="2:8" s="44" customFormat="1" x14ac:dyDescent="0.25">
      <c r="B50" s="159" t="s">
        <v>119</v>
      </c>
      <c r="C50" s="81">
        <f>C51+C54+C56</f>
        <v>939120.11</v>
      </c>
      <c r="D50" s="81">
        <f t="shared" ref="D50:F50" si="16">D51+D54+D56</f>
        <v>1158317</v>
      </c>
      <c r="E50" s="81"/>
      <c r="F50" s="81">
        <f t="shared" si="16"/>
        <v>1155175.2899999998</v>
      </c>
      <c r="G50" s="104">
        <f t="shared" si="1"/>
        <v>123.00612857709967</v>
      </c>
      <c r="H50" s="104">
        <f t="shared" si="2"/>
        <v>99.728769412863656</v>
      </c>
    </row>
    <row r="51" spans="2:8" x14ac:dyDescent="0.25">
      <c r="B51" s="155" t="s">
        <v>120</v>
      </c>
      <c r="C51" s="109">
        <f>C52+C53</f>
        <v>933969.66</v>
      </c>
      <c r="D51" s="109">
        <f t="shared" ref="D51:F51" si="17">D52+D53</f>
        <v>1147604</v>
      </c>
      <c r="E51" s="109"/>
      <c r="F51" s="109">
        <f t="shared" si="17"/>
        <v>1144242.2</v>
      </c>
      <c r="G51" s="257">
        <f t="shared" si="1"/>
        <v>122.51385125294112</v>
      </c>
      <c r="H51" s="257">
        <f t="shared" si="2"/>
        <v>99.707059229490298</v>
      </c>
    </row>
    <row r="52" spans="2:8" x14ac:dyDescent="0.25">
      <c r="B52" s="155" t="s">
        <v>283</v>
      </c>
      <c r="C52" s="82">
        <v>0</v>
      </c>
      <c r="D52" s="82">
        <v>1204</v>
      </c>
      <c r="E52" s="82"/>
      <c r="F52" s="82">
        <v>1038.57</v>
      </c>
      <c r="G52" s="106"/>
      <c r="H52" s="106">
        <f t="shared" si="2"/>
        <v>86.259966777408636</v>
      </c>
    </row>
    <row r="53" spans="2:8" x14ac:dyDescent="0.25">
      <c r="B53" s="160" t="s">
        <v>121</v>
      </c>
      <c r="C53" s="82">
        <v>933969.66</v>
      </c>
      <c r="D53" s="82">
        <v>1146400</v>
      </c>
      <c r="E53" s="82"/>
      <c r="F53" s="105">
        <v>1143203.6299999999</v>
      </c>
      <c r="G53" s="106">
        <f t="shared" si="1"/>
        <v>122.40265170926428</v>
      </c>
      <c r="H53" s="106">
        <f t="shared" si="2"/>
        <v>99.721181960921129</v>
      </c>
    </row>
    <row r="54" spans="2:8" x14ac:dyDescent="0.25">
      <c r="B54" s="155" t="s">
        <v>122</v>
      </c>
      <c r="C54" s="109">
        <f>C55</f>
        <v>5150.45</v>
      </c>
      <c r="D54" s="109">
        <f t="shared" ref="D54:F54" si="18">D55</f>
        <v>3890</v>
      </c>
      <c r="E54" s="109"/>
      <c r="F54" s="109">
        <f t="shared" si="18"/>
        <v>5047.91</v>
      </c>
      <c r="G54" s="257">
        <f t="shared" si="1"/>
        <v>98.009106000446565</v>
      </c>
      <c r="H54" s="257">
        <f t="shared" si="2"/>
        <v>129.76632390745502</v>
      </c>
    </row>
    <row r="55" spans="2:8" x14ac:dyDescent="0.25">
      <c r="B55" s="160" t="s">
        <v>126</v>
      </c>
      <c r="C55" s="82">
        <v>5150.45</v>
      </c>
      <c r="D55" s="82">
        <v>3890</v>
      </c>
      <c r="E55" s="82"/>
      <c r="F55" s="105">
        <v>5047.91</v>
      </c>
      <c r="G55" s="106">
        <f t="shared" si="1"/>
        <v>98.009106000446565</v>
      </c>
      <c r="H55" s="106">
        <f t="shared" si="2"/>
        <v>129.76632390745502</v>
      </c>
    </row>
    <row r="56" spans="2:8" x14ac:dyDescent="0.25">
      <c r="B56" s="258" t="s">
        <v>285</v>
      </c>
      <c r="C56" s="111">
        <v>0</v>
      </c>
      <c r="D56" s="111">
        <v>6823</v>
      </c>
      <c r="E56" s="111"/>
      <c r="F56" s="111">
        <v>5885.18</v>
      </c>
      <c r="G56" s="257"/>
      <c r="H56" s="257">
        <f t="shared" si="2"/>
        <v>86.255019786017883</v>
      </c>
    </row>
  </sheetData>
  <mergeCells count="3">
    <mergeCell ref="B5:H5"/>
    <mergeCell ref="B1:H1"/>
    <mergeCell ref="B3:H3"/>
  </mergeCells>
  <pageMargins left="0.7" right="0.7" top="0.75" bottom="0.75" header="0.3" footer="0.3"/>
  <pageSetup paperSize="9" scale="83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K17"/>
  <sheetViews>
    <sheetView workbookViewId="0">
      <selection activeCell="J5" sqref="J5"/>
    </sheetView>
  </sheetViews>
  <sheetFormatPr defaultRowHeight="15" x14ac:dyDescent="0.25"/>
  <cols>
    <col min="1" max="1" width="3" customWidth="1"/>
    <col min="2" max="2" width="30.7109375" customWidth="1"/>
    <col min="3" max="3" width="13.5703125" customWidth="1"/>
    <col min="4" max="4" width="14.42578125" customWidth="1"/>
    <col min="5" max="5" width="11.5703125" customWidth="1"/>
    <col min="6" max="6" width="13.28515625" customWidth="1"/>
    <col min="7" max="7" width="7.7109375" customWidth="1"/>
    <col min="8" max="8" width="9.28515625" customWidth="1"/>
  </cols>
  <sheetData>
    <row r="1" spans="1:11" ht="42.75" customHeight="1" x14ac:dyDescent="0.25">
      <c r="A1" s="240" t="s">
        <v>278</v>
      </c>
      <c r="B1" s="240"/>
      <c r="C1" s="240"/>
      <c r="D1" s="240"/>
      <c r="E1" s="240"/>
      <c r="F1" s="240"/>
      <c r="G1" s="240"/>
      <c r="H1" s="240"/>
      <c r="I1" s="183"/>
      <c r="J1" s="183"/>
      <c r="K1" s="183"/>
    </row>
    <row r="2" spans="1:11" ht="15.75" customHeight="1" x14ac:dyDescent="0.25">
      <c r="A2" s="180"/>
      <c r="B2" s="180"/>
      <c r="C2" s="180"/>
      <c r="D2" s="180"/>
      <c r="E2" s="180"/>
      <c r="F2" s="180"/>
      <c r="G2" s="180"/>
      <c r="H2" s="180"/>
      <c r="I2" s="180"/>
      <c r="J2" s="180"/>
      <c r="K2" s="180"/>
    </row>
    <row r="3" spans="1:11" ht="15.75" customHeight="1" x14ac:dyDescent="0.25">
      <c r="B3" s="240" t="s">
        <v>11</v>
      </c>
      <c r="C3" s="240"/>
      <c r="D3" s="240"/>
      <c r="E3" s="240"/>
      <c r="F3" s="240"/>
      <c r="G3" s="240"/>
      <c r="H3" s="240"/>
      <c r="I3" s="240"/>
    </row>
    <row r="4" spans="1:11" ht="15.75" customHeight="1" x14ac:dyDescent="0.25">
      <c r="B4" s="180"/>
      <c r="C4" s="180"/>
      <c r="D4" s="180"/>
      <c r="E4" s="180"/>
      <c r="F4" s="181"/>
      <c r="G4" s="181"/>
      <c r="H4" s="181"/>
    </row>
    <row r="5" spans="1:11" x14ac:dyDescent="0.25">
      <c r="B5" s="240" t="s">
        <v>37</v>
      </c>
      <c r="C5" s="240"/>
      <c r="D5" s="240"/>
      <c r="E5" s="240"/>
      <c r="F5" s="240"/>
      <c r="G5" s="240"/>
      <c r="H5" s="240"/>
    </row>
    <row r="6" spans="1:11" s="112" customFormat="1" ht="18" x14ac:dyDescent="0.25">
      <c r="A6"/>
      <c r="B6" s="2"/>
      <c r="C6" s="2"/>
      <c r="D6" s="2"/>
      <c r="E6" s="2"/>
      <c r="F6" s="3"/>
      <c r="G6" s="3"/>
      <c r="H6" s="3"/>
      <c r="I6"/>
      <c r="J6"/>
      <c r="K6"/>
    </row>
    <row r="7" spans="1:11" ht="36" x14ac:dyDescent="0.25">
      <c r="A7" s="112"/>
      <c r="B7" s="137" t="s">
        <v>7</v>
      </c>
      <c r="C7" s="137" t="s">
        <v>240</v>
      </c>
      <c r="D7" s="137" t="s">
        <v>226</v>
      </c>
      <c r="E7" s="137" t="s">
        <v>227</v>
      </c>
      <c r="F7" s="137" t="s">
        <v>241</v>
      </c>
      <c r="G7" s="137" t="s">
        <v>21</v>
      </c>
      <c r="H7" s="137" t="s">
        <v>21</v>
      </c>
      <c r="I7" s="112"/>
      <c r="J7" s="112"/>
      <c r="K7" s="112"/>
    </row>
    <row r="8" spans="1:11" s="119" customFormat="1" ht="20.25" customHeight="1" x14ac:dyDescent="0.25">
      <c r="A8"/>
      <c r="B8" s="22">
        <v>1</v>
      </c>
      <c r="C8" s="22">
        <v>2</v>
      </c>
      <c r="D8" s="22">
        <v>3</v>
      </c>
      <c r="E8" s="22">
        <v>4</v>
      </c>
      <c r="F8" s="22">
        <v>5</v>
      </c>
      <c r="G8" s="22" t="s">
        <v>33</v>
      </c>
      <c r="H8" s="22" t="s">
        <v>210</v>
      </c>
      <c r="I8"/>
      <c r="J8"/>
      <c r="K8"/>
    </row>
    <row r="9" spans="1:11" s="119" customFormat="1" ht="15.75" customHeight="1" x14ac:dyDescent="0.2">
      <c r="B9" s="57" t="s">
        <v>46</v>
      </c>
      <c r="C9" s="81">
        <v>1031147.74</v>
      </c>
      <c r="D9" s="81">
        <v>1253868.78</v>
      </c>
      <c r="E9" s="81"/>
      <c r="F9" s="107">
        <v>1254015.45</v>
      </c>
      <c r="G9" s="131">
        <f>F9/C9*100</f>
        <v>121.61355752959318</v>
      </c>
      <c r="H9" s="131">
        <f>F9/D9*100</f>
        <v>100.01169739627778</v>
      </c>
    </row>
    <row r="10" spans="1:11" s="112" customFormat="1" ht="12" x14ac:dyDescent="0.2">
      <c r="A10" s="119"/>
      <c r="B10" s="57" t="s">
        <v>127</v>
      </c>
      <c r="C10" s="81">
        <f>SUM(C11+C13)</f>
        <v>1031147.74</v>
      </c>
      <c r="D10" s="81">
        <f t="shared" ref="D10:F10" si="0">SUM(D11+D13)</f>
        <v>1253868.78</v>
      </c>
      <c r="E10" s="81"/>
      <c r="F10" s="81">
        <f t="shared" si="0"/>
        <v>1254015.45</v>
      </c>
      <c r="G10" s="131">
        <f t="shared" ref="G10:G13" si="1">F10/C10*100</f>
        <v>121.61355752959318</v>
      </c>
      <c r="H10" s="131">
        <f t="shared" ref="H10:H13" si="2">F10/D10*100</f>
        <v>100.01169739627778</v>
      </c>
      <c r="I10" s="119"/>
      <c r="J10" s="119"/>
      <c r="K10" s="119"/>
    </row>
    <row r="11" spans="1:11" s="112" customFormat="1" ht="24" x14ac:dyDescent="0.2">
      <c r="B11" s="167" t="s">
        <v>128</v>
      </c>
      <c r="C11" s="82">
        <v>986416.98</v>
      </c>
      <c r="D11" s="82">
        <v>1211588.78</v>
      </c>
      <c r="E11" s="82"/>
      <c r="F11" s="105">
        <v>1213396.27</v>
      </c>
      <c r="G11" s="130">
        <f t="shared" si="1"/>
        <v>123.01048082120403</v>
      </c>
      <c r="H11" s="130">
        <f t="shared" si="2"/>
        <v>100.14918345480221</v>
      </c>
    </row>
    <row r="12" spans="1:11" s="112" customFormat="1" ht="12" x14ac:dyDescent="0.2">
      <c r="B12" s="168" t="s">
        <v>129</v>
      </c>
      <c r="C12" s="82">
        <v>986416.98</v>
      </c>
      <c r="D12" s="82">
        <v>1211588.78</v>
      </c>
      <c r="E12" s="82"/>
      <c r="F12" s="105">
        <v>1213396.27</v>
      </c>
      <c r="G12" s="130">
        <f t="shared" si="1"/>
        <v>123.01048082120403</v>
      </c>
      <c r="H12" s="130">
        <f t="shared" si="2"/>
        <v>100.14918345480221</v>
      </c>
    </row>
    <row r="13" spans="1:11" x14ac:dyDescent="0.25">
      <c r="A13" s="112"/>
      <c r="B13" s="169" t="s">
        <v>130</v>
      </c>
      <c r="C13" s="82">
        <v>44730.76</v>
      </c>
      <c r="D13" s="82">
        <v>42280</v>
      </c>
      <c r="E13" s="82"/>
      <c r="F13" s="105">
        <v>40619.18</v>
      </c>
      <c r="G13" s="130">
        <f t="shared" si="1"/>
        <v>90.808159754048447</v>
      </c>
      <c r="H13" s="130">
        <f t="shared" si="2"/>
        <v>96.071854304635764</v>
      </c>
      <c r="I13" s="112"/>
      <c r="J13" s="112"/>
      <c r="K13" s="112"/>
    </row>
    <row r="15" spans="1:11" x14ac:dyDescent="0.25">
      <c r="B15" s="17"/>
      <c r="C15" s="17"/>
      <c r="D15" s="17"/>
      <c r="E15" s="17"/>
      <c r="F15" s="17"/>
      <c r="G15" s="17"/>
      <c r="H15" s="17"/>
    </row>
    <row r="16" spans="1:11" x14ac:dyDescent="0.25">
      <c r="B16" s="17"/>
      <c r="C16" s="17"/>
      <c r="D16" s="17"/>
      <c r="E16" s="17"/>
      <c r="F16" s="17"/>
      <c r="G16" s="17"/>
      <c r="H16" s="17"/>
    </row>
    <row r="17" spans="2:8" x14ac:dyDescent="0.25">
      <c r="B17" s="17"/>
      <c r="C17" s="17"/>
      <c r="D17" s="17"/>
      <c r="E17" s="17"/>
      <c r="F17" s="17"/>
      <c r="G17" s="17"/>
      <c r="H17" s="17"/>
    </row>
  </sheetData>
  <mergeCells count="3">
    <mergeCell ref="B5:H5"/>
    <mergeCell ref="B3:I3"/>
    <mergeCell ref="A1:H1"/>
  </mergeCells>
  <pageMargins left="0.7" right="0.7" top="0.75" bottom="0.75" header="0.3" footer="0.3"/>
  <pageSetup paperSize="9" scale="77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L21"/>
  <sheetViews>
    <sheetView workbookViewId="0">
      <selection activeCell="J11" sqref="J11"/>
    </sheetView>
  </sheetViews>
  <sheetFormatPr defaultRowHeight="15" x14ac:dyDescent="0.25"/>
  <cols>
    <col min="1" max="1" width="4.85546875" customWidth="1"/>
    <col min="2" max="2" width="2.7109375" customWidth="1"/>
    <col min="3" max="3" width="3" customWidth="1"/>
    <col min="4" max="4" width="3.7109375" customWidth="1"/>
    <col min="5" max="5" width="5.140625" customWidth="1"/>
    <col min="6" max="6" width="25.28515625" customWidth="1"/>
    <col min="7" max="7" width="14.140625" customWidth="1"/>
    <col min="8" max="8" width="14.5703125" customWidth="1"/>
    <col min="9" max="9" width="12.28515625" customWidth="1"/>
    <col min="10" max="10" width="14.28515625" customWidth="1"/>
    <col min="11" max="11" width="7.7109375" customWidth="1"/>
    <col min="12" max="12" width="8" customWidth="1"/>
  </cols>
  <sheetData>
    <row r="1" spans="1:12" ht="47.25" customHeight="1" x14ac:dyDescent="0.25">
      <c r="A1" s="240" t="s">
        <v>280</v>
      </c>
      <c r="B1" s="240"/>
      <c r="C1" s="240"/>
      <c r="D1" s="240"/>
      <c r="E1" s="240"/>
      <c r="F1" s="240"/>
      <c r="G1" s="240"/>
      <c r="H1" s="240"/>
      <c r="I1" s="240"/>
      <c r="J1" s="240"/>
      <c r="K1" s="240"/>
      <c r="L1" s="240"/>
    </row>
    <row r="2" spans="1:12" ht="18" customHeight="1" x14ac:dyDescent="0.25">
      <c r="A2" s="180"/>
      <c r="B2" s="180"/>
      <c r="C2" s="180"/>
      <c r="D2" s="180"/>
      <c r="E2" s="180"/>
      <c r="F2" s="180"/>
      <c r="G2" s="180"/>
      <c r="H2" s="180"/>
      <c r="I2" s="180"/>
      <c r="J2" s="180"/>
      <c r="K2" s="180"/>
      <c r="L2" s="180"/>
    </row>
    <row r="3" spans="1:12" ht="15.75" customHeight="1" x14ac:dyDescent="0.25">
      <c r="B3" s="240" t="s">
        <v>11</v>
      </c>
      <c r="C3" s="240"/>
      <c r="D3" s="240"/>
      <c r="E3" s="240"/>
      <c r="F3" s="240"/>
      <c r="G3" s="240"/>
      <c r="H3" s="240"/>
      <c r="I3" s="240"/>
      <c r="J3" s="240"/>
      <c r="K3" s="240"/>
      <c r="L3" s="240"/>
    </row>
    <row r="4" spans="1:12" x14ac:dyDescent="0.25">
      <c r="B4" s="180"/>
      <c r="C4" s="180"/>
      <c r="D4" s="180"/>
      <c r="E4" s="180"/>
      <c r="F4" s="180"/>
      <c r="G4" s="180"/>
      <c r="H4" s="180"/>
      <c r="I4" s="180"/>
      <c r="J4" s="181"/>
      <c r="K4" s="181"/>
      <c r="L4" s="181"/>
    </row>
    <row r="5" spans="1:12" ht="18" customHeight="1" x14ac:dyDescent="0.25">
      <c r="B5" s="240" t="s">
        <v>50</v>
      </c>
      <c r="C5" s="240"/>
      <c r="D5" s="240"/>
      <c r="E5" s="240"/>
      <c r="F5" s="240"/>
      <c r="G5" s="240"/>
      <c r="H5" s="240"/>
      <c r="I5" s="240"/>
      <c r="J5" s="240"/>
      <c r="K5" s="240"/>
      <c r="L5" s="240"/>
    </row>
    <row r="6" spans="1:12" ht="15.75" customHeight="1" x14ac:dyDescent="0.25">
      <c r="B6" s="240" t="s">
        <v>38</v>
      </c>
      <c r="C6" s="240"/>
      <c r="D6" s="240"/>
      <c r="E6" s="240"/>
      <c r="F6" s="240"/>
      <c r="G6" s="240"/>
      <c r="H6" s="240"/>
      <c r="I6" s="240"/>
      <c r="J6" s="240"/>
      <c r="K6" s="240"/>
      <c r="L6" s="240"/>
    </row>
    <row r="7" spans="1:12" ht="18" x14ac:dyDescent="0.25">
      <c r="B7" s="2"/>
      <c r="C7" s="2"/>
      <c r="D7" s="2"/>
      <c r="E7" s="2"/>
      <c r="F7" s="2"/>
      <c r="G7" s="2"/>
      <c r="H7" s="2"/>
      <c r="I7" s="2"/>
      <c r="J7" s="3"/>
      <c r="K7" s="3"/>
      <c r="L7" s="3"/>
    </row>
    <row r="8" spans="1:12" s="112" customFormat="1" ht="53.25" customHeight="1" x14ac:dyDescent="0.2">
      <c r="B8" s="242" t="s">
        <v>7</v>
      </c>
      <c r="C8" s="243"/>
      <c r="D8" s="243"/>
      <c r="E8" s="243"/>
      <c r="F8" s="244"/>
      <c r="G8" s="138" t="s">
        <v>242</v>
      </c>
      <c r="H8" s="138" t="s">
        <v>229</v>
      </c>
      <c r="I8" s="138" t="s">
        <v>228</v>
      </c>
      <c r="J8" s="138" t="s">
        <v>243</v>
      </c>
      <c r="K8" s="138" t="s">
        <v>21</v>
      </c>
      <c r="L8" s="138" t="s">
        <v>21</v>
      </c>
    </row>
    <row r="9" spans="1:12" ht="22.5" x14ac:dyDescent="0.25">
      <c r="B9" s="234">
        <v>1</v>
      </c>
      <c r="C9" s="235"/>
      <c r="D9" s="235"/>
      <c r="E9" s="235"/>
      <c r="F9" s="236"/>
      <c r="G9" s="23">
        <v>2</v>
      </c>
      <c r="H9" s="23">
        <v>3</v>
      </c>
      <c r="I9" s="23">
        <v>4</v>
      </c>
      <c r="J9" s="23">
        <v>5</v>
      </c>
      <c r="K9" s="23" t="s">
        <v>33</v>
      </c>
      <c r="L9" s="23" t="s">
        <v>210</v>
      </c>
    </row>
    <row r="10" spans="1:12" ht="24" x14ac:dyDescent="0.25">
      <c r="B10" s="7">
        <v>8</v>
      </c>
      <c r="C10" s="57"/>
      <c r="D10" s="57"/>
      <c r="E10" s="57"/>
      <c r="F10" s="57" t="s">
        <v>8</v>
      </c>
      <c r="G10" s="161">
        <v>0</v>
      </c>
      <c r="H10" s="161">
        <v>0</v>
      </c>
      <c r="I10" s="161">
        <v>0</v>
      </c>
      <c r="J10" s="161">
        <v>0</v>
      </c>
      <c r="K10" s="162"/>
      <c r="L10" s="162"/>
    </row>
    <row r="11" spans="1:12" x14ac:dyDescent="0.25">
      <c r="B11" s="7"/>
      <c r="C11" s="28">
        <v>84</v>
      </c>
      <c r="D11" s="28"/>
      <c r="E11" s="28"/>
      <c r="F11" s="28" t="s">
        <v>13</v>
      </c>
      <c r="G11" s="161">
        <v>0</v>
      </c>
      <c r="H11" s="161">
        <v>0</v>
      </c>
      <c r="I11" s="161">
        <v>0</v>
      </c>
      <c r="J11" s="161">
        <v>0</v>
      </c>
      <c r="K11" s="162"/>
      <c r="L11" s="162"/>
    </row>
    <row r="12" spans="1:12" ht="48" x14ac:dyDescent="0.25">
      <c r="B12" s="8"/>
      <c r="C12" s="27"/>
      <c r="D12" s="27">
        <v>841</v>
      </c>
      <c r="E12" s="27"/>
      <c r="F12" s="29" t="s">
        <v>39</v>
      </c>
      <c r="G12" s="161">
        <v>0</v>
      </c>
      <c r="H12" s="161">
        <v>0</v>
      </c>
      <c r="I12" s="161">
        <v>0</v>
      </c>
      <c r="J12" s="161">
        <v>0</v>
      </c>
      <c r="K12" s="162"/>
      <c r="L12" s="162"/>
    </row>
    <row r="13" spans="1:12" ht="25.9" customHeight="1" x14ac:dyDescent="0.25">
      <c r="B13" s="8"/>
      <c r="C13" s="27"/>
      <c r="D13" s="27"/>
      <c r="E13" s="27">
        <v>8413</v>
      </c>
      <c r="F13" s="29" t="s">
        <v>40</v>
      </c>
      <c r="G13" s="161">
        <v>0</v>
      </c>
      <c r="H13" s="161">
        <v>0</v>
      </c>
      <c r="I13" s="161">
        <v>0</v>
      </c>
      <c r="J13" s="161">
        <v>0</v>
      </c>
      <c r="K13" s="162"/>
      <c r="L13" s="162"/>
    </row>
    <row r="14" spans="1:12" ht="24" x14ac:dyDescent="0.25">
      <c r="B14" s="10">
        <v>5</v>
      </c>
      <c r="C14" s="163"/>
      <c r="D14" s="163"/>
      <c r="E14" s="163"/>
      <c r="F14" s="59" t="s">
        <v>9</v>
      </c>
      <c r="G14" s="161">
        <v>0</v>
      </c>
      <c r="H14" s="161">
        <v>0</v>
      </c>
      <c r="I14" s="161">
        <v>0</v>
      </c>
      <c r="J14" s="161">
        <v>0</v>
      </c>
      <c r="K14" s="162"/>
      <c r="L14" s="162"/>
    </row>
    <row r="15" spans="1:12" ht="24" x14ac:dyDescent="0.25">
      <c r="B15" s="11"/>
      <c r="C15" s="28">
        <v>54</v>
      </c>
      <c r="D15" s="28"/>
      <c r="E15" s="28"/>
      <c r="F15" s="164" t="s">
        <v>14</v>
      </c>
      <c r="G15" s="161">
        <v>0</v>
      </c>
      <c r="H15" s="161">
        <v>0</v>
      </c>
      <c r="I15" s="186">
        <v>0</v>
      </c>
      <c r="J15" s="161">
        <v>0</v>
      </c>
      <c r="K15" s="162"/>
      <c r="L15" s="162"/>
    </row>
    <row r="16" spans="1:12" ht="60" x14ac:dyDescent="0.25">
      <c r="B16" s="11"/>
      <c r="C16" s="28"/>
      <c r="D16" s="28">
        <v>541</v>
      </c>
      <c r="E16" s="29"/>
      <c r="F16" s="29" t="s">
        <v>41</v>
      </c>
      <c r="G16" s="161">
        <v>0</v>
      </c>
      <c r="H16" s="161">
        <v>0</v>
      </c>
      <c r="I16" s="161">
        <v>0</v>
      </c>
      <c r="J16" s="161">
        <v>0</v>
      </c>
      <c r="K16" s="162"/>
      <c r="L16" s="162"/>
    </row>
    <row r="17" spans="2:12" ht="36" x14ac:dyDescent="0.25">
      <c r="B17" s="11"/>
      <c r="C17" s="28"/>
      <c r="D17" s="28"/>
      <c r="E17" s="29">
        <v>5413</v>
      </c>
      <c r="F17" s="29" t="s">
        <v>42</v>
      </c>
      <c r="G17" s="161">
        <v>0</v>
      </c>
      <c r="H17" s="161">
        <v>0</v>
      </c>
      <c r="I17" s="161">
        <v>0</v>
      </c>
      <c r="J17" s="161">
        <v>0</v>
      </c>
      <c r="K17" s="162"/>
      <c r="L17" s="162"/>
    </row>
    <row r="19" spans="2:12" x14ac:dyDescent="0.25"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</row>
    <row r="20" spans="2:12" x14ac:dyDescent="0.25">
      <c r="B20" s="17"/>
      <c r="C20" s="17"/>
      <c r="D20" s="17"/>
      <c r="E20" s="17"/>
      <c r="F20" s="17"/>
      <c r="G20" s="17"/>
      <c r="H20" s="17"/>
      <c r="I20" s="17"/>
      <c r="J20" s="17"/>
      <c r="K20" s="17"/>
      <c r="L20" s="17"/>
    </row>
    <row r="21" spans="2:12" x14ac:dyDescent="0.25"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</row>
  </sheetData>
  <mergeCells count="6">
    <mergeCell ref="A1:L1"/>
    <mergeCell ref="B8:F8"/>
    <mergeCell ref="B9:F9"/>
    <mergeCell ref="B3:L3"/>
    <mergeCell ref="B5:L5"/>
    <mergeCell ref="B6:L6"/>
  </mergeCells>
  <pageMargins left="0.7" right="0.7" top="0.75" bottom="0.75" header="0.3" footer="0.3"/>
  <pageSetup paperSize="9" scale="75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K26"/>
  <sheetViews>
    <sheetView workbookViewId="0">
      <selection activeCell="D4" sqref="D4"/>
    </sheetView>
  </sheetViews>
  <sheetFormatPr defaultRowHeight="15" x14ac:dyDescent="0.25"/>
  <cols>
    <col min="2" max="2" width="33.42578125" customWidth="1"/>
    <col min="3" max="3" width="14.42578125" customWidth="1"/>
    <col min="4" max="4" width="14.5703125" customWidth="1"/>
    <col min="5" max="5" width="11.7109375" customWidth="1"/>
    <col min="6" max="6" width="19.7109375" customWidth="1"/>
    <col min="7" max="8" width="7.85546875" customWidth="1"/>
  </cols>
  <sheetData>
    <row r="1" spans="1:11" ht="48.75" customHeight="1" x14ac:dyDescent="0.25">
      <c r="A1" s="240" t="s">
        <v>281</v>
      </c>
      <c r="B1" s="240"/>
      <c r="C1" s="240"/>
      <c r="D1" s="240"/>
      <c r="E1" s="240"/>
      <c r="F1" s="240"/>
      <c r="G1" s="240"/>
      <c r="H1" s="240"/>
      <c r="I1" s="183"/>
      <c r="J1" s="183"/>
      <c r="K1" s="183"/>
    </row>
    <row r="2" spans="1:11" ht="15.75" customHeight="1" x14ac:dyDescent="0.25">
      <c r="A2" s="180"/>
      <c r="B2" s="180"/>
      <c r="C2" s="180"/>
      <c r="D2" s="180"/>
      <c r="E2" s="180"/>
      <c r="F2" s="180"/>
      <c r="G2" s="180"/>
      <c r="H2" s="180"/>
      <c r="I2" s="180"/>
      <c r="J2" s="180"/>
      <c r="K2" s="180"/>
    </row>
    <row r="3" spans="1:11" ht="15.75" customHeight="1" x14ac:dyDescent="0.25">
      <c r="A3" s="240" t="s">
        <v>11</v>
      </c>
      <c r="B3" s="240"/>
      <c r="C3" s="240"/>
      <c r="D3" s="240"/>
      <c r="E3" s="240"/>
      <c r="F3" s="240"/>
      <c r="G3" s="240"/>
      <c r="H3" s="240"/>
      <c r="I3" s="183"/>
      <c r="J3" s="183"/>
      <c r="K3" s="183"/>
    </row>
    <row r="4" spans="1:11" x14ac:dyDescent="0.25">
      <c r="B4" s="180"/>
      <c r="C4" s="180"/>
      <c r="D4" s="180"/>
      <c r="E4" s="180"/>
      <c r="F4" s="181"/>
      <c r="G4" s="181"/>
      <c r="H4" s="181"/>
    </row>
    <row r="5" spans="1:11" ht="15.75" customHeight="1" x14ac:dyDescent="0.25">
      <c r="B5" s="240" t="s">
        <v>43</v>
      </c>
      <c r="C5" s="240"/>
      <c r="D5" s="240"/>
      <c r="E5" s="240"/>
      <c r="F5" s="240"/>
      <c r="G5" s="240"/>
      <c r="H5" s="240"/>
    </row>
    <row r="6" spans="1:11" ht="18" x14ac:dyDescent="0.25">
      <c r="B6" s="2"/>
      <c r="C6" s="2"/>
      <c r="D6" s="2"/>
      <c r="E6" s="2"/>
      <c r="F6" s="3"/>
      <c r="G6" s="3"/>
      <c r="H6" s="3"/>
    </row>
    <row r="7" spans="1:11" s="112" customFormat="1" ht="46.15" customHeight="1" x14ac:dyDescent="0.2">
      <c r="B7" s="137" t="s">
        <v>7</v>
      </c>
      <c r="C7" s="137" t="s">
        <v>244</v>
      </c>
      <c r="D7" s="137" t="s">
        <v>229</v>
      </c>
      <c r="E7" s="137" t="s">
        <v>227</v>
      </c>
      <c r="F7" s="137" t="s">
        <v>245</v>
      </c>
      <c r="G7" s="137" t="s">
        <v>21</v>
      </c>
      <c r="H7" s="137" t="s">
        <v>21</v>
      </c>
    </row>
    <row r="8" spans="1:11" s="24" customFormat="1" ht="22.5" x14ac:dyDescent="0.2">
      <c r="B8" s="22">
        <v>1</v>
      </c>
      <c r="C8" s="22">
        <v>2</v>
      </c>
      <c r="D8" s="22">
        <v>3</v>
      </c>
      <c r="E8" s="22">
        <v>4</v>
      </c>
      <c r="F8" s="22">
        <v>5</v>
      </c>
      <c r="G8" s="22" t="s">
        <v>33</v>
      </c>
      <c r="H8" s="22" t="s">
        <v>34</v>
      </c>
    </row>
    <row r="9" spans="1:11" s="119" customFormat="1" ht="15" customHeight="1" x14ac:dyDescent="0.2">
      <c r="B9" s="57" t="s">
        <v>44</v>
      </c>
      <c r="C9" s="166">
        <v>0</v>
      </c>
      <c r="D9" s="166">
        <v>0</v>
      </c>
      <c r="E9" s="166">
        <v>0</v>
      </c>
      <c r="F9" s="166">
        <v>0</v>
      </c>
      <c r="G9" s="120"/>
      <c r="H9" s="120"/>
    </row>
    <row r="10" spans="1:11" s="119" customFormat="1" ht="15" customHeight="1" x14ac:dyDescent="0.2">
      <c r="B10" s="57" t="s">
        <v>131</v>
      </c>
      <c r="C10" s="166">
        <v>0</v>
      </c>
      <c r="D10" s="166">
        <v>0</v>
      </c>
      <c r="E10" s="166">
        <v>0</v>
      </c>
      <c r="F10" s="166">
        <v>0</v>
      </c>
      <c r="G10" s="120"/>
      <c r="H10" s="120"/>
    </row>
    <row r="11" spans="1:11" s="112" customFormat="1" ht="14.25" x14ac:dyDescent="0.2">
      <c r="B11" s="154" t="s">
        <v>132</v>
      </c>
      <c r="C11" s="161">
        <v>0</v>
      </c>
      <c r="D11" s="161">
        <v>0</v>
      </c>
      <c r="E11" s="161">
        <v>0</v>
      </c>
      <c r="F11" s="161">
        <v>0</v>
      </c>
      <c r="G11" s="121"/>
      <c r="H11" s="121"/>
      <c r="J11" s="187"/>
    </row>
    <row r="12" spans="1:11" s="112" customFormat="1" ht="12" x14ac:dyDescent="0.2">
      <c r="B12" s="155"/>
      <c r="C12" s="161"/>
      <c r="D12" s="161"/>
      <c r="E12" s="161"/>
      <c r="F12" s="121"/>
      <c r="G12" s="121"/>
      <c r="H12" s="121"/>
    </row>
    <row r="13" spans="1:11" s="119" customFormat="1" ht="15" customHeight="1" x14ac:dyDescent="0.25">
      <c r="B13" s="57" t="s">
        <v>45</v>
      </c>
      <c r="C13" s="166">
        <v>0</v>
      </c>
      <c r="D13" s="166">
        <v>0</v>
      </c>
      <c r="E13" s="166">
        <v>0</v>
      </c>
      <c r="F13" s="166">
        <v>0</v>
      </c>
      <c r="G13" s="120"/>
      <c r="H13" s="120"/>
      <c r="K13" s="185"/>
    </row>
    <row r="14" spans="1:11" s="119" customFormat="1" ht="15" customHeight="1" x14ac:dyDescent="0.2">
      <c r="B14" s="57" t="s">
        <v>17</v>
      </c>
      <c r="C14" s="166">
        <v>0</v>
      </c>
      <c r="D14" s="166">
        <v>0</v>
      </c>
      <c r="E14" s="166">
        <v>0</v>
      </c>
      <c r="F14" s="166">
        <v>0</v>
      </c>
      <c r="G14" s="120"/>
      <c r="H14" s="120"/>
    </row>
    <row r="15" spans="1:11" s="112" customFormat="1" ht="12" x14ac:dyDescent="0.2">
      <c r="B15" s="154" t="s">
        <v>18</v>
      </c>
      <c r="C15" s="161">
        <v>0</v>
      </c>
      <c r="D15" s="161">
        <v>0</v>
      </c>
      <c r="E15" s="161">
        <v>0</v>
      </c>
      <c r="F15" s="161">
        <v>0</v>
      </c>
      <c r="G15" s="121"/>
      <c r="H15" s="121"/>
    </row>
    <row r="16" spans="1:11" s="119" customFormat="1" ht="15" customHeight="1" x14ac:dyDescent="0.2">
      <c r="B16" s="57" t="s">
        <v>19</v>
      </c>
      <c r="C16" s="166">
        <v>0</v>
      </c>
      <c r="D16" s="166">
        <v>0</v>
      </c>
      <c r="E16" s="166">
        <v>0</v>
      </c>
      <c r="F16" s="166">
        <v>0</v>
      </c>
      <c r="G16" s="120"/>
      <c r="H16" s="120"/>
    </row>
    <row r="17" spans="2:8" s="112" customFormat="1" ht="12" x14ac:dyDescent="0.2">
      <c r="B17" s="156" t="s">
        <v>20</v>
      </c>
      <c r="C17" s="161">
        <v>0</v>
      </c>
      <c r="D17" s="161">
        <v>0</v>
      </c>
      <c r="E17" s="161">
        <v>0</v>
      </c>
      <c r="F17" s="161">
        <v>0</v>
      </c>
      <c r="G17" s="121"/>
      <c r="H17" s="121"/>
    </row>
    <row r="18" spans="2:8" s="112" customFormat="1" ht="12" x14ac:dyDescent="0.2">
      <c r="B18" s="28" t="s">
        <v>16</v>
      </c>
      <c r="C18" s="161"/>
      <c r="D18" s="161"/>
      <c r="E18" s="165"/>
      <c r="F18" s="121"/>
      <c r="G18" s="121"/>
      <c r="H18" s="121"/>
    </row>
    <row r="20" spans="2:8" x14ac:dyDescent="0.25">
      <c r="B20" s="26"/>
      <c r="C20" s="26"/>
      <c r="D20" s="26"/>
      <c r="E20" s="26"/>
      <c r="F20" s="26"/>
      <c r="G20" s="26"/>
      <c r="H20" s="26"/>
    </row>
    <row r="26" spans="2:8" x14ac:dyDescent="0.25">
      <c r="D26" s="187"/>
    </row>
  </sheetData>
  <mergeCells count="3">
    <mergeCell ref="B5:H5"/>
    <mergeCell ref="A3:H3"/>
    <mergeCell ref="A1:H1"/>
  </mergeCells>
  <pageMargins left="0.7" right="0.7" top="0.75" bottom="0.75" header="0.3" footer="0.3"/>
  <pageSetup paperSize="9" scale="73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B1:M275"/>
  <sheetViews>
    <sheetView tabSelected="1" topLeftCell="A44" zoomScaleNormal="100" workbookViewId="0">
      <selection activeCell="F97" sqref="F97"/>
    </sheetView>
  </sheetViews>
  <sheetFormatPr defaultRowHeight="15" x14ac:dyDescent="0.25"/>
  <cols>
    <col min="1" max="1" width="3.42578125" customWidth="1"/>
    <col min="2" max="2" width="5.7109375" style="24" customWidth="1"/>
    <col min="3" max="3" width="4.7109375" style="24" customWidth="1"/>
    <col min="4" max="4" width="8.140625" style="24" customWidth="1"/>
    <col min="5" max="5" width="42.7109375" style="24" customWidth="1"/>
    <col min="6" max="6" width="11.7109375" customWidth="1"/>
    <col min="7" max="7" width="10.85546875" customWidth="1"/>
    <col min="8" max="8" width="11.7109375" customWidth="1"/>
    <col min="9" max="9" width="7.5703125" customWidth="1"/>
    <col min="10" max="10" width="24.28515625" customWidth="1"/>
  </cols>
  <sheetData>
    <row r="1" spans="2:13" ht="49.5" customHeight="1" x14ac:dyDescent="0.25">
      <c r="B1" s="240" t="s">
        <v>282</v>
      </c>
      <c r="C1" s="245"/>
      <c r="D1" s="245"/>
      <c r="E1" s="245"/>
      <c r="F1" s="245"/>
      <c r="G1" s="245"/>
      <c r="H1" s="245"/>
      <c r="I1" s="245"/>
      <c r="J1" s="178"/>
      <c r="K1" s="178"/>
      <c r="L1" s="178"/>
      <c r="M1" s="178"/>
    </row>
    <row r="2" spans="2:13" ht="9.75" customHeight="1" x14ac:dyDescent="0.25">
      <c r="B2" s="180"/>
      <c r="C2" s="182"/>
      <c r="D2" s="182"/>
      <c r="E2" s="182"/>
      <c r="F2" s="182"/>
      <c r="G2" s="182"/>
      <c r="H2" s="182"/>
      <c r="I2" s="182"/>
      <c r="J2" s="178"/>
      <c r="K2" s="178"/>
      <c r="L2" s="178"/>
      <c r="M2" s="178"/>
    </row>
    <row r="3" spans="2:13" ht="18" customHeight="1" x14ac:dyDescent="0.25">
      <c r="B3" s="240" t="s">
        <v>10</v>
      </c>
      <c r="C3" s="240"/>
      <c r="D3" s="240"/>
      <c r="E3" s="240"/>
      <c r="F3" s="240"/>
      <c r="G3" s="240"/>
      <c r="H3" s="240"/>
      <c r="I3" s="240"/>
      <c r="J3" s="13"/>
    </row>
    <row r="4" spans="2:13" ht="7.5" customHeight="1" x14ac:dyDescent="0.25">
      <c r="B4" s="180"/>
      <c r="C4" s="180"/>
      <c r="D4" s="180"/>
      <c r="E4" s="180"/>
      <c r="F4" s="180"/>
      <c r="G4" s="180"/>
      <c r="H4" s="180"/>
      <c r="I4" s="181"/>
      <c r="J4" s="3"/>
    </row>
    <row r="5" spans="2:13" x14ac:dyDescent="0.25">
      <c r="B5" s="241" t="s">
        <v>52</v>
      </c>
      <c r="C5" s="241"/>
      <c r="D5" s="241"/>
      <c r="E5" s="241"/>
      <c r="F5" s="241"/>
      <c r="G5" s="241"/>
      <c r="H5" s="241"/>
      <c r="I5" s="241"/>
    </row>
    <row r="6" spans="2:13" ht="18" x14ac:dyDescent="0.25">
      <c r="B6" s="31"/>
      <c r="C6" s="31"/>
      <c r="D6" s="31"/>
      <c r="E6" s="31"/>
      <c r="F6" s="2"/>
      <c r="G6" s="2"/>
      <c r="H6" s="2"/>
      <c r="I6" s="3"/>
    </row>
    <row r="7" spans="2:13" s="101" customFormat="1" ht="51.6" customHeight="1" x14ac:dyDescent="0.2">
      <c r="B7" s="242" t="s">
        <v>7</v>
      </c>
      <c r="C7" s="243"/>
      <c r="D7" s="243"/>
      <c r="E7" s="244"/>
      <c r="F7" s="137" t="s">
        <v>226</v>
      </c>
      <c r="G7" s="137" t="s">
        <v>227</v>
      </c>
      <c r="H7" s="137" t="s">
        <v>246</v>
      </c>
      <c r="I7" s="137" t="s">
        <v>21</v>
      </c>
    </row>
    <row r="8" spans="2:13" s="24" customFormat="1" ht="18.75" customHeight="1" x14ac:dyDescent="0.2">
      <c r="B8" s="228">
        <v>1</v>
      </c>
      <c r="C8" s="229"/>
      <c r="D8" s="229"/>
      <c r="E8" s="230"/>
      <c r="F8" s="22">
        <v>2</v>
      </c>
      <c r="G8" s="22">
        <v>3</v>
      </c>
      <c r="H8" s="22">
        <v>4</v>
      </c>
      <c r="I8" s="22" t="s">
        <v>218</v>
      </c>
    </row>
    <row r="9" spans="2:13" s="24" customFormat="1" ht="23.25" customHeight="1" x14ac:dyDescent="0.2">
      <c r="B9" s="83">
        <v>15882</v>
      </c>
      <c r="C9" s="84"/>
      <c r="D9" s="84"/>
      <c r="E9" s="141" t="s">
        <v>217</v>
      </c>
      <c r="F9" s="23"/>
      <c r="G9" s="23"/>
      <c r="H9" s="23"/>
      <c r="I9" s="22"/>
    </row>
    <row r="10" spans="2:13" s="44" customFormat="1" ht="12" customHeight="1" x14ac:dyDescent="0.25">
      <c r="B10" s="254" t="s">
        <v>135</v>
      </c>
      <c r="C10" s="255"/>
      <c r="D10" s="256"/>
      <c r="E10" s="45" t="s">
        <v>137</v>
      </c>
      <c r="F10" s="85">
        <f>F11+F52</f>
        <v>1253868.78</v>
      </c>
      <c r="G10" s="85">
        <f>G11+G52</f>
        <v>0</v>
      </c>
      <c r="H10" s="85">
        <f>H11+H52</f>
        <v>1254015.4499999997</v>
      </c>
      <c r="I10" s="86">
        <f>H10/F10*100</f>
        <v>100.01169739627775</v>
      </c>
    </row>
    <row r="11" spans="2:13" s="44" customFormat="1" ht="22.15" customHeight="1" x14ac:dyDescent="0.25">
      <c r="B11" s="248">
        <v>1000</v>
      </c>
      <c r="C11" s="249"/>
      <c r="D11" s="250"/>
      <c r="E11" s="45" t="s">
        <v>189</v>
      </c>
      <c r="F11" s="85">
        <f>F12</f>
        <v>49415.93</v>
      </c>
      <c r="G11" s="85">
        <f t="shared" ref="G11:H11" si="0">G12</f>
        <v>0</v>
      </c>
      <c r="H11" s="85">
        <f t="shared" si="0"/>
        <v>61666.789999999994</v>
      </c>
      <c r="I11" s="86">
        <f t="shared" ref="I11:I77" si="1">H11/F11*100</f>
        <v>124.79131729383622</v>
      </c>
    </row>
    <row r="12" spans="2:13" s="44" customFormat="1" ht="12" customHeight="1" x14ac:dyDescent="0.25">
      <c r="B12" s="248" t="s">
        <v>133</v>
      </c>
      <c r="C12" s="249"/>
      <c r="D12" s="250"/>
      <c r="E12" s="43" t="s">
        <v>138</v>
      </c>
      <c r="F12" s="85">
        <f>F13+F44</f>
        <v>49415.93</v>
      </c>
      <c r="G12" s="85">
        <f>G13+G44</f>
        <v>0</v>
      </c>
      <c r="H12" s="85">
        <f>H13+H44</f>
        <v>61666.789999999994</v>
      </c>
      <c r="I12" s="86">
        <f t="shared" si="1"/>
        <v>124.79131729383622</v>
      </c>
    </row>
    <row r="13" spans="2:13" s="60" customFormat="1" ht="12" customHeight="1" x14ac:dyDescent="0.25">
      <c r="B13" s="251" t="s">
        <v>136</v>
      </c>
      <c r="C13" s="252"/>
      <c r="D13" s="253"/>
      <c r="E13" s="66" t="s">
        <v>139</v>
      </c>
      <c r="F13" s="87">
        <f>F14+F44</f>
        <v>49415.93</v>
      </c>
      <c r="G13" s="87">
        <f>G14+G44</f>
        <v>0</v>
      </c>
      <c r="H13" s="87">
        <f>H14+H44</f>
        <v>61666.789999999994</v>
      </c>
      <c r="I13" s="86">
        <f t="shared" si="1"/>
        <v>124.79131729383622</v>
      </c>
    </row>
    <row r="14" spans="2:13" s="44" customFormat="1" ht="12" customHeight="1" x14ac:dyDescent="0.25">
      <c r="B14" s="248">
        <v>3</v>
      </c>
      <c r="C14" s="249"/>
      <c r="D14" s="250"/>
      <c r="E14" s="43" t="s">
        <v>3</v>
      </c>
      <c r="F14" s="85">
        <f>F15+F41</f>
        <v>49415.93</v>
      </c>
      <c r="G14" s="85">
        <f t="shared" ref="G14:H14" si="2">G15+G41</f>
        <v>0</v>
      </c>
      <c r="H14" s="85">
        <f t="shared" si="2"/>
        <v>61666.789999999994</v>
      </c>
      <c r="I14" s="86">
        <f t="shared" si="1"/>
        <v>124.79131729383622</v>
      </c>
    </row>
    <row r="15" spans="2:13" s="44" customFormat="1" ht="12" customHeight="1" x14ac:dyDescent="0.25">
      <c r="B15" s="142">
        <v>32</v>
      </c>
      <c r="C15" s="143"/>
      <c r="D15" s="144"/>
      <c r="E15" s="45" t="s">
        <v>12</v>
      </c>
      <c r="F15" s="85">
        <v>48715.93</v>
      </c>
      <c r="G15" s="85">
        <v>0</v>
      </c>
      <c r="H15" s="85">
        <f t="shared" ref="H15" si="3">H16+H19+H25+H35</f>
        <v>60925.159999999996</v>
      </c>
      <c r="I15" s="86">
        <f t="shared" si="1"/>
        <v>125.06208954647893</v>
      </c>
    </row>
    <row r="16" spans="2:13" ht="12" customHeight="1" x14ac:dyDescent="0.25">
      <c r="B16" s="50"/>
      <c r="C16" s="52">
        <v>321</v>
      </c>
      <c r="D16" s="51"/>
      <c r="E16" s="33" t="s">
        <v>30</v>
      </c>
      <c r="F16" s="88"/>
      <c r="G16" s="88"/>
      <c r="H16" s="88">
        <f t="shared" ref="H16" si="4">H17+H18</f>
        <v>5222.17</v>
      </c>
      <c r="I16" s="86"/>
    </row>
    <row r="17" spans="2:9" ht="12" customHeight="1" x14ac:dyDescent="0.25">
      <c r="B17" s="46"/>
      <c r="C17" s="48"/>
      <c r="D17" s="49">
        <v>3211</v>
      </c>
      <c r="E17" s="33" t="s">
        <v>31</v>
      </c>
      <c r="F17" s="88"/>
      <c r="G17" s="89"/>
      <c r="H17" s="89">
        <v>3576.12</v>
      </c>
      <c r="I17" s="86"/>
    </row>
    <row r="18" spans="2:9" ht="12" customHeight="1" x14ac:dyDescent="0.25">
      <c r="B18" s="38"/>
      <c r="C18" s="48"/>
      <c r="D18" s="49">
        <v>3213</v>
      </c>
      <c r="E18" s="33" t="s">
        <v>78</v>
      </c>
      <c r="F18" s="88"/>
      <c r="G18" s="89"/>
      <c r="H18" s="89">
        <v>1646.05</v>
      </c>
      <c r="I18" s="86"/>
    </row>
    <row r="19" spans="2:9" ht="12" customHeight="1" x14ac:dyDescent="0.25">
      <c r="B19" s="38"/>
      <c r="C19" s="52">
        <v>322</v>
      </c>
      <c r="D19" s="49"/>
      <c r="E19" s="33" t="s">
        <v>162</v>
      </c>
      <c r="F19" s="88"/>
      <c r="G19" s="88"/>
      <c r="H19" s="88">
        <f t="shared" ref="H19" si="5">SUM(H20:H24)</f>
        <v>38986.689999999995</v>
      </c>
      <c r="I19" s="86"/>
    </row>
    <row r="20" spans="2:9" ht="12" customHeight="1" x14ac:dyDescent="0.25">
      <c r="B20" s="38"/>
      <c r="C20" s="48"/>
      <c r="D20" s="49">
        <v>3221</v>
      </c>
      <c r="E20" s="33" t="s">
        <v>175</v>
      </c>
      <c r="F20" s="88"/>
      <c r="G20" s="89"/>
      <c r="H20" s="89">
        <v>5678.93</v>
      </c>
      <c r="I20" s="86"/>
    </row>
    <row r="21" spans="2:9" ht="12" customHeight="1" x14ac:dyDescent="0.25">
      <c r="B21" s="38"/>
      <c r="C21" s="48"/>
      <c r="D21" s="49">
        <v>3223</v>
      </c>
      <c r="E21" s="33" t="s">
        <v>82</v>
      </c>
      <c r="F21" s="88"/>
      <c r="G21" s="89"/>
      <c r="H21" s="89">
        <v>31879.99</v>
      </c>
      <c r="I21" s="86"/>
    </row>
    <row r="22" spans="2:9" ht="12" customHeight="1" x14ac:dyDescent="0.25">
      <c r="B22" s="38"/>
      <c r="C22" s="48"/>
      <c r="D22" s="49">
        <v>3224</v>
      </c>
      <c r="E22" s="33" t="s">
        <v>163</v>
      </c>
      <c r="F22" s="88"/>
      <c r="G22" s="89"/>
      <c r="H22" s="89">
        <v>1427.77</v>
      </c>
      <c r="I22" s="86"/>
    </row>
    <row r="23" spans="2:9" ht="12" customHeight="1" x14ac:dyDescent="0.25">
      <c r="B23" s="38"/>
      <c r="C23" s="48"/>
      <c r="D23" s="49">
        <v>3225</v>
      </c>
      <c r="E23" s="33" t="s">
        <v>84</v>
      </c>
      <c r="F23" s="88"/>
      <c r="G23" s="89"/>
      <c r="H23" s="89">
        <v>0</v>
      </c>
      <c r="I23" s="86"/>
    </row>
    <row r="24" spans="2:9" ht="12" customHeight="1" x14ac:dyDescent="0.25">
      <c r="B24" s="38"/>
      <c r="C24" s="48"/>
      <c r="D24" s="49">
        <v>3227</v>
      </c>
      <c r="E24" s="33" t="s">
        <v>164</v>
      </c>
      <c r="F24" s="88"/>
      <c r="G24" s="89"/>
      <c r="H24" s="89">
        <v>0</v>
      </c>
      <c r="I24" s="86"/>
    </row>
    <row r="25" spans="2:9" ht="12" customHeight="1" x14ac:dyDescent="0.25">
      <c r="B25" s="38"/>
      <c r="C25" s="52">
        <v>323</v>
      </c>
      <c r="D25" s="49"/>
      <c r="E25" s="33" t="s">
        <v>86</v>
      </c>
      <c r="F25" s="88"/>
      <c r="G25" s="88"/>
      <c r="H25" s="88">
        <f t="shared" ref="H25" si="6">SUM(H26:H34)</f>
        <v>14002.040000000003</v>
      </c>
      <c r="I25" s="86"/>
    </row>
    <row r="26" spans="2:9" ht="12" customHeight="1" x14ac:dyDescent="0.25">
      <c r="B26" s="38"/>
      <c r="C26" s="48"/>
      <c r="D26" s="49">
        <v>3231</v>
      </c>
      <c r="E26" s="33" t="s">
        <v>87</v>
      </c>
      <c r="F26" s="88"/>
      <c r="G26" s="89"/>
      <c r="H26" s="89">
        <v>3428.98</v>
      </c>
      <c r="I26" s="86"/>
    </row>
    <row r="27" spans="2:9" ht="12" customHeight="1" x14ac:dyDescent="0.25">
      <c r="B27" s="38"/>
      <c r="C27" s="48"/>
      <c r="D27" s="49">
        <v>3232</v>
      </c>
      <c r="E27" s="33" t="s">
        <v>165</v>
      </c>
      <c r="F27" s="88"/>
      <c r="G27" s="89"/>
      <c r="H27" s="89">
        <v>2314.96</v>
      </c>
      <c r="I27" s="86"/>
    </row>
    <row r="28" spans="2:9" ht="12" customHeight="1" x14ac:dyDescent="0.25">
      <c r="B28" s="38"/>
      <c r="C28" s="48"/>
      <c r="D28" s="49">
        <v>3233</v>
      </c>
      <c r="E28" s="33" t="s">
        <v>89</v>
      </c>
      <c r="F28" s="88"/>
      <c r="G28" s="89"/>
      <c r="H28" s="89">
        <v>0</v>
      </c>
      <c r="I28" s="86"/>
    </row>
    <row r="29" spans="2:9" ht="12" customHeight="1" x14ac:dyDescent="0.25">
      <c r="B29" s="38"/>
      <c r="C29" s="48"/>
      <c r="D29" s="49">
        <v>3234</v>
      </c>
      <c r="E29" s="33" t="s">
        <v>90</v>
      </c>
      <c r="F29" s="88"/>
      <c r="G29" s="89"/>
      <c r="H29" s="89">
        <v>2764.3</v>
      </c>
      <c r="I29" s="86"/>
    </row>
    <row r="30" spans="2:9" ht="12" customHeight="1" x14ac:dyDescent="0.25">
      <c r="B30" s="38"/>
      <c r="C30" s="48"/>
      <c r="D30" s="49">
        <v>3235</v>
      </c>
      <c r="E30" s="33" t="s">
        <v>91</v>
      </c>
      <c r="F30" s="88"/>
      <c r="G30" s="89"/>
      <c r="H30" s="89">
        <v>243.34</v>
      </c>
      <c r="I30" s="86"/>
    </row>
    <row r="31" spans="2:9" ht="12" customHeight="1" x14ac:dyDescent="0.25">
      <c r="B31" s="38"/>
      <c r="C31" s="48"/>
      <c r="D31" s="49">
        <v>3236</v>
      </c>
      <c r="E31" s="33" t="s">
        <v>92</v>
      </c>
      <c r="F31" s="88"/>
      <c r="G31" s="89"/>
      <c r="H31" s="89">
        <v>2951.9</v>
      </c>
      <c r="I31" s="86"/>
    </row>
    <row r="32" spans="2:9" ht="12" customHeight="1" x14ac:dyDescent="0.25">
      <c r="B32" s="38"/>
      <c r="C32" s="48"/>
      <c r="D32" s="49">
        <v>3237</v>
      </c>
      <c r="E32" s="33" t="s">
        <v>93</v>
      </c>
      <c r="F32" s="88"/>
      <c r="G32" s="89"/>
      <c r="H32" s="89">
        <v>0</v>
      </c>
      <c r="I32" s="86"/>
    </row>
    <row r="33" spans="2:9" ht="12" customHeight="1" x14ac:dyDescent="0.25">
      <c r="B33" s="38"/>
      <c r="C33" s="48"/>
      <c r="D33" s="49">
        <v>3238</v>
      </c>
      <c r="E33" s="33" t="s">
        <v>94</v>
      </c>
      <c r="F33" s="88"/>
      <c r="G33" s="89"/>
      <c r="H33" s="89">
        <v>2171.12</v>
      </c>
      <c r="I33" s="86"/>
    </row>
    <row r="34" spans="2:9" ht="12" customHeight="1" x14ac:dyDescent="0.25">
      <c r="B34" s="38"/>
      <c r="C34" s="48"/>
      <c r="D34" s="49">
        <v>3239</v>
      </c>
      <c r="E34" s="33" t="s">
        <v>95</v>
      </c>
      <c r="F34" s="88"/>
      <c r="G34" s="89"/>
      <c r="H34" s="89">
        <v>127.44</v>
      </c>
      <c r="I34" s="86"/>
    </row>
    <row r="35" spans="2:9" ht="12" customHeight="1" x14ac:dyDescent="0.25">
      <c r="B35" s="38"/>
      <c r="C35" s="52">
        <v>329</v>
      </c>
      <c r="D35" s="49"/>
      <c r="E35" s="33" t="s">
        <v>96</v>
      </c>
      <c r="F35" s="88">
        <v>0</v>
      </c>
      <c r="G35" s="88">
        <v>0</v>
      </c>
      <c r="H35" s="88">
        <f t="shared" ref="H35" si="7">SUM(H36:H40)</f>
        <v>2714.26</v>
      </c>
      <c r="I35" s="86"/>
    </row>
    <row r="36" spans="2:9" ht="12" customHeight="1" x14ac:dyDescent="0.25">
      <c r="B36" s="38"/>
      <c r="C36" s="48"/>
      <c r="D36" s="49">
        <v>3292</v>
      </c>
      <c r="E36" s="33" t="s">
        <v>97</v>
      </c>
      <c r="F36" s="88"/>
      <c r="G36" s="89"/>
      <c r="H36" s="89">
        <v>2119.15</v>
      </c>
      <c r="I36" s="86"/>
    </row>
    <row r="37" spans="2:9" ht="12" customHeight="1" x14ac:dyDescent="0.25">
      <c r="B37" s="38"/>
      <c r="C37" s="48"/>
      <c r="D37" s="49">
        <v>3293</v>
      </c>
      <c r="E37" s="33" t="s">
        <v>98</v>
      </c>
      <c r="F37" s="88"/>
      <c r="G37" s="89"/>
      <c r="H37" s="89">
        <v>54.22</v>
      </c>
      <c r="I37" s="86"/>
    </row>
    <row r="38" spans="2:9" ht="12" customHeight="1" x14ac:dyDescent="0.25">
      <c r="B38" s="38"/>
      <c r="C38" s="48"/>
      <c r="D38" s="49">
        <v>3294</v>
      </c>
      <c r="E38" s="33" t="s">
        <v>99</v>
      </c>
      <c r="F38" s="88"/>
      <c r="G38" s="89"/>
      <c r="H38" s="89">
        <v>163.09</v>
      </c>
      <c r="I38" s="86"/>
    </row>
    <row r="39" spans="2:9" ht="12" customHeight="1" x14ac:dyDescent="0.25">
      <c r="B39" s="38"/>
      <c r="C39" s="48"/>
      <c r="D39" s="49">
        <v>3295</v>
      </c>
      <c r="E39" s="33" t="s">
        <v>166</v>
      </c>
      <c r="F39" s="88"/>
      <c r="G39" s="89"/>
      <c r="H39" s="89">
        <v>125</v>
      </c>
      <c r="I39" s="86"/>
    </row>
    <row r="40" spans="2:9" ht="12" customHeight="1" x14ac:dyDescent="0.25">
      <c r="B40" s="38"/>
      <c r="C40" s="48"/>
      <c r="D40" s="49">
        <v>3299</v>
      </c>
      <c r="E40" s="33" t="s">
        <v>96</v>
      </c>
      <c r="F40" s="88"/>
      <c r="G40" s="89"/>
      <c r="H40" s="89">
        <v>252.8</v>
      </c>
      <c r="I40" s="86"/>
    </row>
    <row r="41" spans="2:9" s="44" customFormat="1" ht="12" customHeight="1" x14ac:dyDescent="0.25">
      <c r="B41" s="145">
        <v>34</v>
      </c>
      <c r="C41" s="54"/>
      <c r="D41" s="55"/>
      <c r="E41" s="45" t="s">
        <v>100</v>
      </c>
      <c r="F41" s="85">
        <v>700</v>
      </c>
      <c r="G41" s="85">
        <v>0</v>
      </c>
      <c r="H41" s="85">
        <f>H42</f>
        <v>741.63</v>
      </c>
      <c r="I41" s="86">
        <f t="shared" si="1"/>
        <v>105.94714285714286</v>
      </c>
    </row>
    <row r="42" spans="2:9" ht="12" customHeight="1" x14ac:dyDescent="0.25">
      <c r="B42" s="38"/>
      <c r="C42" s="48">
        <v>343</v>
      </c>
      <c r="D42" s="49"/>
      <c r="E42" s="33" t="s">
        <v>102</v>
      </c>
      <c r="F42" s="88"/>
      <c r="G42" s="88"/>
      <c r="H42" s="88">
        <f>H43</f>
        <v>741.63</v>
      </c>
      <c r="I42" s="86"/>
    </row>
    <row r="43" spans="2:9" ht="12" customHeight="1" x14ac:dyDescent="0.25">
      <c r="B43" s="38"/>
      <c r="C43" s="48"/>
      <c r="D43" s="49">
        <v>3431</v>
      </c>
      <c r="E43" s="33" t="s">
        <v>101</v>
      </c>
      <c r="F43" s="88"/>
      <c r="G43" s="89"/>
      <c r="H43" s="89">
        <v>741.63</v>
      </c>
      <c r="I43" s="86"/>
    </row>
    <row r="44" spans="2:9" s="44" customFormat="1" ht="12" customHeight="1" x14ac:dyDescent="0.25">
      <c r="B44" s="47" t="s">
        <v>141</v>
      </c>
      <c r="C44" s="42"/>
      <c r="D44" s="43"/>
      <c r="E44" s="45" t="s">
        <v>142</v>
      </c>
      <c r="F44" s="85">
        <f>F45</f>
        <v>0</v>
      </c>
      <c r="G44" s="85">
        <f t="shared" ref="G44:H44" si="8">G45</f>
        <v>0</v>
      </c>
      <c r="H44" s="85">
        <f t="shared" si="8"/>
        <v>0</v>
      </c>
      <c r="I44" s="86"/>
    </row>
    <row r="45" spans="2:9" s="44" customFormat="1" ht="12" customHeight="1" x14ac:dyDescent="0.25">
      <c r="B45" s="41">
        <v>4</v>
      </c>
      <c r="C45" s="42"/>
      <c r="D45" s="43"/>
      <c r="E45" s="45" t="s">
        <v>143</v>
      </c>
      <c r="F45" s="85">
        <f>F46</f>
        <v>0</v>
      </c>
      <c r="G45" s="85">
        <f t="shared" ref="G45:H45" si="9">G46</f>
        <v>0</v>
      </c>
      <c r="H45" s="85">
        <f t="shared" si="9"/>
        <v>0</v>
      </c>
      <c r="I45" s="86"/>
    </row>
    <row r="46" spans="2:9" s="44" customFormat="1" ht="12" customHeight="1" x14ac:dyDescent="0.25">
      <c r="B46" s="146">
        <v>42</v>
      </c>
      <c r="C46" s="42"/>
      <c r="D46" s="43"/>
      <c r="E46" s="45" t="s">
        <v>219</v>
      </c>
      <c r="F46" s="85">
        <f>F47+F50</f>
        <v>0</v>
      </c>
      <c r="G46" s="85">
        <f t="shared" ref="G46:H46" si="10">G47+G50</f>
        <v>0</v>
      </c>
      <c r="H46" s="85">
        <f t="shared" si="10"/>
        <v>0</v>
      </c>
      <c r="I46" s="86"/>
    </row>
    <row r="47" spans="2:9" ht="12" customHeight="1" x14ac:dyDescent="0.25">
      <c r="B47" s="37"/>
      <c r="C47" s="40">
        <v>422</v>
      </c>
      <c r="D47" s="32"/>
      <c r="E47" s="33" t="s">
        <v>161</v>
      </c>
      <c r="F47" s="88"/>
      <c r="G47" s="88"/>
      <c r="H47" s="88">
        <f t="shared" ref="H47" si="11">H48+H49</f>
        <v>0</v>
      </c>
      <c r="I47" s="86"/>
    </row>
    <row r="48" spans="2:9" ht="12" customHeight="1" x14ac:dyDescent="0.25">
      <c r="B48" s="37"/>
      <c r="C48" s="40"/>
      <c r="D48" s="32">
        <v>4221</v>
      </c>
      <c r="E48" s="33" t="s">
        <v>109</v>
      </c>
      <c r="F48" s="88"/>
      <c r="G48" s="89"/>
      <c r="H48" s="89">
        <v>0</v>
      </c>
      <c r="I48" s="86"/>
    </row>
    <row r="49" spans="2:9" ht="12" customHeight="1" x14ac:dyDescent="0.25">
      <c r="B49" s="37"/>
      <c r="C49" s="40"/>
      <c r="D49" s="32">
        <v>4227</v>
      </c>
      <c r="E49" s="33" t="s">
        <v>110</v>
      </c>
      <c r="F49" s="88"/>
      <c r="G49" s="88"/>
      <c r="H49" s="88">
        <f t="shared" ref="H49:H50" si="12">H50</f>
        <v>0</v>
      </c>
      <c r="I49" s="86"/>
    </row>
    <row r="50" spans="2:9" ht="12" customHeight="1" x14ac:dyDescent="0.25">
      <c r="B50" s="37"/>
      <c r="C50" s="40">
        <v>424</v>
      </c>
      <c r="D50" s="32"/>
      <c r="E50" s="33" t="s">
        <v>167</v>
      </c>
      <c r="F50" s="88"/>
      <c r="G50" s="88"/>
      <c r="H50" s="88">
        <f t="shared" si="12"/>
        <v>0</v>
      </c>
      <c r="I50" s="86"/>
    </row>
    <row r="51" spans="2:9" ht="12" customHeight="1" x14ac:dyDescent="0.25">
      <c r="B51" s="37"/>
      <c r="C51" s="40"/>
      <c r="D51" s="32">
        <v>4241</v>
      </c>
      <c r="E51" s="33" t="s">
        <v>112</v>
      </c>
      <c r="F51" s="88"/>
      <c r="G51" s="89"/>
      <c r="H51" s="89">
        <v>0</v>
      </c>
      <c r="I51" s="86"/>
    </row>
    <row r="52" spans="2:9" s="44" customFormat="1" ht="22.5" customHeight="1" x14ac:dyDescent="0.25">
      <c r="B52" s="41">
        <v>1003</v>
      </c>
      <c r="C52" s="42"/>
      <c r="D52" s="43"/>
      <c r="E52" s="45" t="s">
        <v>168</v>
      </c>
      <c r="F52" s="85">
        <f>F53+F74+F80+F89+F117+F157</f>
        <v>1204452.8500000001</v>
      </c>
      <c r="G52" s="85">
        <f>G53+G74+G80+G89+G157</f>
        <v>0</v>
      </c>
      <c r="H52" s="85">
        <f>H53+H74+H80+H89+H117+H157</f>
        <v>1192348.6599999997</v>
      </c>
      <c r="I52" s="86">
        <f t="shared" si="1"/>
        <v>98.995046588996786</v>
      </c>
    </row>
    <row r="53" spans="2:9" s="44" customFormat="1" ht="20.45" customHeight="1" x14ac:dyDescent="0.25">
      <c r="B53" s="47" t="s">
        <v>133</v>
      </c>
      <c r="C53" s="42"/>
      <c r="D53" s="43"/>
      <c r="E53" s="45" t="s">
        <v>146</v>
      </c>
      <c r="F53" s="87">
        <f>F54</f>
        <v>830</v>
      </c>
      <c r="G53" s="87">
        <f t="shared" ref="G53:H54" si="13">G54</f>
        <v>0</v>
      </c>
      <c r="H53" s="87">
        <f t="shared" si="13"/>
        <v>1167.0999999999999</v>
      </c>
      <c r="I53" s="86">
        <f t="shared" si="1"/>
        <v>140.6144578313253</v>
      </c>
    </row>
    <row r="54" spans="2:9" s="60" customFormat="1" ht="12" customHeight="1" x14ac:dyDescent="0.25">
      <c r="B54" s="61" t="s">
        <v>134</v>
      </c>
      <c r="C54" s="65"/>
      <c r="D54" s="62"/>
      <c r="E54" s="64" t="s">
        <v>145</v>
      </c>
      <c r="F54" s="87">
        <f>F55</f>
        <v>830</v>
      </c>
      <c r="G54" s="87">
        <f t="shared" si="13"/>
        <v>0</v>
      </c>
      <c r="H54" s="87">
        <f t="shared" si="13"/>
        <v>1167.0999999999999</v>
      </c>
      <c r="I54" s="86">
        <f t="shared" si="1"/>
        <v>140.6144578313253</v>
      </c>
    </row>
    <row r="55" spans="2:9" s="44" customFormat="1" ht="12" customHeight="1" x14ac:dyDescent="0.25">
      <c r="B55" s="47">
        <v>3</v>
      </c>
      <c r="C55" s="54"/>
      <c r="D55" s="55"/>
      <c r="E55" s="45" t="s">
        <v>3</v>
      </c>
      <c r="F55" s="85">
        <f>F56+F63</f>
        <v>830</v>
      </c>
      <c r="G55" s="85">
        <v>0</v>
      </c>
      <c r="H55" s="85">
        <f t="shared" ref="H55" si="14">H56+H63</f>
        <v>1167.0999999999999</v>
      </c>
      <c r="I55" s="86">
        <f t="shared" si="1"/>
        <v>140.6144578313253</v>
      </c>
    </row>
    <row r="56" spans="2:9" s="44" customFormat="1" ht="12" customHeight="1" x14ac:dyDescent="0.25">
      <c r="B56" s="145">
        <v>31</v>
      </c>
      <c r="C56" s="54"/>
      <c r="D56" s="55"/>
      <c r="E56" s="45" t="s">
        <v>4</v>
      </c>
      <c r="F56" s="85"/>
      <c r="G56" s="85"/>
      <c r="H56" s="85">
        <f>SUM(H57+H59+H61)</f>
        <v>300</v>
      </c>
      <c r="I56" s="86"/>
    </row>
    <row r="57" spans="2:9" ht="12" customHeight="1" x14ac:dyDescent="0.25">
      <c r="B57" s="38"/>
      <c r="C57" s="48">
        <v>311</v>
      </c>
      <c r="D57" s="49"/>
      <c r="E57" s="33" t="s">
        <v>176</v>
      </c>
      <c r="F57" s="88"/>
      <c r="G57" s="89"/>
      <c r="H57" s="89">
        <v>0</v>
      </c>
      <c r="I57" s="86"/>
    </row>
    <row r="58" spans="2:9" ht="12" customHeight="1" x14ac:dyDescent="0.25">
      <c r="B58" s="38"/>
      <c r="C58" s="48"/>
      <c r="D58" s="49">
        <v>3111</v>
      </c>
      <c r="E58" s="33" t="s">
        <v>192</v>
      </c>
      <c r="F58" s="88"/>
      <c r="G58" s="89"/>
      <c r="H58" s="89">
        <v>0</v>
      </c>
      <c r="I58" s="86"/>
    </row>
    <row r="59" spans="2:9" ht="12" customHeight="1" x14ac:dyDescent="0.25">
      <c r="B59" s="38"/>
      <c r="C59" s="48">
        <v>312</v>
      </c>
      <c r="D59" s="49"/>
      <c r="E59" s="33" t="s">
        <v>74</v>
      </c>
      <c r="F59" s="88"/>
      <c r="G59" s="89"/>
      <c r="H59" s="89">
        <f>H60</f>
        <v>300</v>
      </c>
      <c r="I59" s="86"/>
    </row>
    <row r="60" spans="2:9" ht="12" customHeight="1" x14ac:dyDescent="0.25">
      <c r="B60" s="38"/>
      <c r="C60" s="48"/>
      <c r="D60" s="49">
        <v>3121</v>
      </c>
      <c r="E60" s="33" t="s">
        <v>74</v>
      </c>
      <c r="F60" s="88"/>
      <c r="G60" s="89"/>
      <c r="H60" s="89">
        <v>300</v>
      </c>
      <c r="I60" s="86"/>
    </row>
    <row r="61" spans="2:9" ht="12" customHeight="1" x14ac:dyDescent="0.25">
      <c r="B61" s="38"/>
      <c r="C61" s="48">
        <v>313</v>
      </c>
      <c r="D61" s="49"/>
      <c r="E61" s="33" t="s">
        <v>193</v>
      </c>
      <c r="F61" s="88"/>
      <c r="G61" s="89"/>
      <c r="H61" s="89">
        <v>0</v>
      </c>
      <c r="I61" s="86"/>
    </row>
    <row r="62" spans="2:9" ht="12" customHeight="1" x14ac:dyDescent="0.25">
      <c r="B62" s="38"/>
      <c r="C62" s="48"/>
      <c r="D62" s="49">
        <v>3132</v>
      </c>
      <c r="E62" s="33" t="s">
        <v>194</v>
      </c>
      <c r="F62" s="88"/>
      <c r="G62" s="89"/>
      <c r="H62" s="89">
        <v>0</v>
      </c>
      <c r="I62" s="86"/>
    </row>
    <row r="63" spans="2:9" s="44" customFormat="1" ht="12" customHeight="1" x14ac:dyDescent="0.25">
      <c r="B63" s="145">
        <v>32</v>
      </c>
      <c r="C63" s="54"/>
      <c r="D63" s="55"/>
      <c r="E63" s="45" t="s">
        <v>12</v>
      </c>
      <c r="F63" s="85">
        <v>830</v>
      </c>
      <c r="G63" s="85">
        <v>0</v>
      </c>
      <c r="H63" s="85">
        <f>H64+H67+H71</f>
        <v>867.1</v>
      </c>
      <c r="I63" s="86">
        <f t="shared" si="1"/>
        <v>104.46987951807229</v>
      </c>
    </row>
    <row r="64" spans="2:9" ht="12" customHeight="1" x14ac:dyDescent="0.25">
      <c r="B64" s="38"/>
      <c r="C64" s="48">
        <v>321</v>
      </c>
      <c r="D64" s="49"/>
      <c r="E64" s="33" t="s">
        <v>30</v>
      </c>
      <c r="F64" s="88"/>
      <c r="G64" s="89"/>
      <c r="H64" s="89">
        <f>H65+H66</f>
        <v>442.1</v>
      </c>
      <c r="I64" s="86"/>
    </row>
    <row r="65" spans="2:9" ht="12" customHeight="1" x14ac:dyDescent="0.25">
      <c r="B65" s="38"/>
      <c r="C65" s="48"/>
      <c r="D65" s="49">
        <v>3211</v>
      </c>
      <c r="E65" s="33" t="s">
        <v>31</v>
      </c>
      <c r="F65" s="88"/>
      <c r="G65" s="89"/>
      <c r="H65" s="89">
        <v>442.1</v>
      </c>
      <c r="I65" s="86"/>
    </row>
    <row r="66" spans="2:9" ht="12" customHeight="1" x14ac:dyDescent="0.25">
      <c r="B66" s="38"/>
      <c r="C66" s="48"/>
      <c r="D66" s="49">
        <v>3212</v>
      </c>
      <c r="E66" s="33" t="s">
        <v>203</v>
      </c>
      <c r="F66" s="88"/>
      <c r="G66" s="89"/>
      <c r="H66" s="89">
        <v>0</v>
      </c>
      <c r="I66" s="86"/>
    </row>
    <row r="67" spans="2:9" ht="12" customHeight="1" x14ac:dyDescent="0.25">
      <c r="B67" s="38"/>
      <c r="C67" s="48">
        <v>322</v>
      </c>
      <c r="D67" s="49"/>
      <c r="E67" s="33" t="s">
        <v>79</v>
      </c>
      <c r="F67" s="88"/>
      <c r="G67" s="89"/>
      <c r="H67" s="89">
        <f>SUM(H68:H70)</f>
        <v>225</v>
      </c>
      <c r="I67" s="86"/>
    </row>
    <row r="68" spans="2:9" ht="12" customHeight="1" x14ac:dyDescent="0.25">
      <c r="B68" s="38"/>
      <c r="C68" s="48"/>
      <c r="D68" s="49">
        <v>3221</v>
      </c>
      <c r="E68" s="33" t="s">
        <v>175</v>
      </c>
      <c r="F68" s="88"/>
      <c r="G68" s="89"/>
      <c r="H68" s="89">
        <v>118</v>
      </c>
      <c r="I68" s="86"/>
    </row>
    <row r="69" spans="2:9" ht="12" customHeight="1" x14ac:dyDescent="0.25">
      <c r="B69" s="38"/>
      <c r="C69" s="48"/>
      <c r="D69" s="49">
        <v>3222</v>
      </c>
      <c r="E69" s="33" t="s">
        <v>81</v>
      </c>
      <c r="F69" s="88"/>
      <c r="G69" s="89"/>
      <c r="H69" s="89">
        <v>0</v>
      </c>
      <c r="I69" s="86"/>
    </row>
    <row r="70" spans="2:9" ht="12" customHeight="1" x14ac:dyDescent="0.25">
      <c r="B70" s="38"/>
      <c r="C70" s="48"/>
      <c r="D70" s="49">
        <v>3225</v>
      </c>
      <c r="E70" s="33" t="s">
        <v>84</v>
      </c>
      <c r="F70" s="88"/>
      <c r="G70" s="88"/>
      <c r="H70" s="88">
        <v>107</v>
      </c>
      <c r="I70" s="86"/>
    </row>
    <row r="71" spans="2:9" ht="12" customHeight="1" x14ac:dyDescent="0.25">
      <c r="B71" s="38"/>
      <c r="C71" s="48">
        <v>323</v>
      </c>
      <c r="D71" s="49"/>
      <c r="E71" s="33" t="s">
        <v>86</v>
      </c>
      <c r="F71" s="88"/>
      <c r="G71" s="88"/>
      <c r="H71" s="88">
        <f>H72+H73</f>
        <v>200</v>
      </c>
      <c r="I71" s="86"/>
    </row>
    <row r="72" spans="2:9" ht="12" customHeight="1" x14ac:dyDescent="0.25">
      <c r="B72" s="38"/>
      <c r="C72" s="48"/>
      <c r="D72" s="49">
        <v>3236</v>
      </c>
      <c r="E72" s="33" t="s">
        <v>92</v>
      </c>
      <c r="F72" s="88"/>
      <c r="G72" s="88"/>
      <c r="H72" s="88">
        <v>150</v>
      </c>
      <c r="I72" s="86"/>
    </row>
    <row r="73" spans="2:9" ht="12" customHeight="1" x14ac:dyDescent="0.25">
      <c r="B73" s="38"/>
      <c r="C73" s="48"/>
      <c r="D73" s="49">
        <v>3237</v>
      </c>
      <c r="E73" s="33" t="s">
        <v>93</v>
      </c>
      <c r="F73" s="88"/>
      <c r="G73" s="88"/>
      <c r="H73" s="88">
        <v>50</v>
      </c>
      <c r="I73" s="86"/>
    </row>
    <row r="74" spans="2:9" s="44" customFormat="1" ht="12" customHeight="1" x14ac:dyDescent="0.25">
      <c r="B74" s="47" t="s">
        <v>147</v>
      </c>
      <c r="C74" s="48"/>
      <c r="D74" s="55"/>
      <c r="E74" s="45" t="s">
        <v>148</v>
      </c>
      <c r="F74" s="85">
        <f>F75</f>
        <v>510</v>
      </c>
      <c r="G74" s="85">
        <f t="shared" ref="G74:H74" si="15">G75</f>
        <v>0</v>
      </c>
      <c r="H74" s="85">
        <f t="shared" si="15"/>
        <v>530.79999999999995</v>
      </c>
      <c r="I74" s="86">
        <f t="shared" si="1"/>
        <v>104.07843137254902</v>
      </c>
    </row>
    <row r="75" spans="2:9" s="60" customFormat="1" ht="12" customHeight="1" x14ac:dyDescent="0.25">
      <c r="B75" s="61" t="s">
        <v>149</v>
      </c>
      <c r="C75" s="54"/>
      <c r="D75" s="62"/>
      <c r="E75" s="64" t="s">
        <v>145</v>
      </c>
      <c r="F75" s="87">
        <f>F76</f>
        <v>510</v>
      </c>
      <c r="G75" s="87">
        <f t="shared" ref="G75:H76" si="16">G76</f>
        <v>0</v>
      </c>
      <c r="H75" s="87">
        <f t="shared" si="16"/>
        <v>530.79999999999995</v>
      </c>
      <c r="I75" s="86">
        <f t="shared" si="1"/>
        <v>104.07843137254902</v>
      </c>
    </row>
    <row r="76" spans="2:9" s="44" customFormat="1" ht="12" customHeight="1" x14ac:dyDescent="0.25">
      <c r="B76" s="47">
        <v>3</v>
      </c>
      <c r="C76" s="65"/>
      <c r="D76" s="55"/>
      <c r="E76" s="45" t="s">
        <v>3</v>
      </c>
      <c r="F76" s="85">
        <f>F77</f>
        <v>510</v>
      </c>
      <c r="G76" s="85">
        <v>0</v>
      </c>
      <c r="H76" s="85">
        <f t="shared" si="16"/>
        <v>530.79999999999995</v>
      </c>
      <c r="I76" s="86">
        <f t="shared" si="1"/>
        <v>104.07843137254902</v>
      </c>
    </row>
    <row r="77" spans="2:9" s="44" customFormat="1" ht="12" customHeight="1" x14ac:dyDescent="0.25">
      <c r="B77" s="145">
        <v>32</v>
      </c>
      <c r="C77" s="54"/>
      <c r="D77" s="55"/>
      <c r="E77" s="45" t="s">
        <v>12</v>
      </c>
      <c r="F77" s="85">
        <v>510</v>
      </c>
      <c r="G77" s="85">
        <v>0</v>
      </c>
      <c r="H77" s="85">
        <f t="shared" ref="H77" si="17">H78</f>
        <v>530.79999999999995</v>
      </c>
      <c r="I77" s="86">
        <f t="shared" si="1"/>
        <v>104.07843137254902</v>
      </c>
    </row>
    <row r="78" spans="2:9" ht="12" customHeight="1" x14ac:dyDescent="0.25">
      <c r="B78" s="38"/>
      <c r="C78" s="48">
        <v>323</v>
      </c>
      <c r="D78" s="49"/>
      <c r="E78" s="33" t="s">
        <v>86</v>
      </c>
      <c r="F78" s="88"/>
      <c r="G78" s="88"/>
      <c r="H78" s="88">
        <f>H79</f>
        <v>530.79999999999995</v>
      </c>
      <c r="I78" s="86"/>
    </row>
    <row r="79" spans="2:9" ht="12" customHeight="1" x14ac:dyDescent="0.25">
      <c r="B79" s="38"/>
      <c r="C79" s="48"/>
      <c r="D79" s="49">
        <v>3237</v>
      </c>
      <c r="E79" s="33" t="s">
        <v>93</v>
      </c>
      <c r="F79" s="88"/>
      <c r="G79" s="89"/>
      <c r="H79" s="89">
        <v>530.79999999999995</v>
      </c>
      <c r="I79" s="86"/>
    </row>
    <row r="80" spans="2:9" s="44" customFormat="1" ht="19.5" customHeight="1" x14ac:dyDescent="0.25">
      <c r="B80" s="47" t="s">
        <v>140</v>
      </c>
      <c r="C80" s="48"/>
      <c r="D80" s="55"/>
      <c r="E80" s="45" t="s">
        <v>199</v>
      </c>
      <c r="F80" s="85"/>
      <c r="G80" s="90">
        <v>0</v>
      </c>
      <c r="H80" s="90">
        <v>0</v>
      </c>
      <c r="I80" s="86"/>
    </row>
    <row r="81" spans="2:9" s="60" customFormat="1" ht="12" customHeight="1" x14ac:dyDescent="0.25">
      <c r="B81" s="61" t="s">
        <v>149</v>
      </c>
      <c r="C81" s="54"/>
      <c r="D81" s="62"/>
      <c r="E81" s="64" t="s">
        <v>145</v>
      </c>
      <c r="F81" s="87">
        <f>F82</f>
        <v>0</v>
      </c>
      <c r="G81" s="87">
        <f>G82</f>
        <v>0</v>
      </c>
      <c r="H81" s="87">
        <f>H82</f>
        <v>0</v>
      </c>
      <c r="I81" s="86"/>
    </row>
    <row r="82" spans="2:9" s="44" customFormat="1" ht="12" customHeight="1" x14ac:dyDescent="0.25">
      <c r="B82" s="47">
        <v>4</v>
      </c>
      <c r="C82" s="65"/>
      <c r="D82" s="55"/>
      <c r="E82" s="45" t="s">
        <v>5</v>
      </c>
      <c r="F82" s="85">
        <f>F83+F86</f>
        <v>0</v>
      </c>
      <c r="G82" s="85">
        <v>0</v>
      </c>
      <c r="H82" s="85">
        <f>H83+H86</f>
        <v>0</v>
      </c>
      <c r="I82" s="86"/>
    </row>
    <row r="83" spans="2:9" s="44" customFormat="1" ht="12" customHeight="1" x14ac:dyDescent="0.25">
      <c r="B83" s="145">
        <v>42</v>
      </c>
      <c r="C83" s="54"/>
      <c r="D83" s="55"/>
      <c r="E83" s="45" t="s">
        <v>169</v>
      </c>
      <c r="F83" s="85"/>
      <c r="G83" s="85"/>
      <c r="H83" s="85">
        <v>0</v>
      </c>
      <c r="I83" s="86"/>
    </row>
    <row r="84" spans="2:9" ht="11.45" customHeight="1" x14ac:dyDescent="0.25">
      <c r="B84" s="38"/>
      <c r="C84" s="48">
        <v>422</v>
      </c>
      <c r="D84" s="49"/>
      <c r="E84" s="33" t="s">
        <v>161</v>
      </c>
      <c r="F84" s="88"/>
      <c r="G84" s="88"/>
      <c r="H84" s="88">
        <v>0</v>
      </c>
      <c r="I84" s="86"/>
    </row>
    <row r="85" spans="2:9" ht="11.45" customHeight="1" x14ac:dyDescent="0.25">
      <c r="B85" s="38"/>
      <c r="C85" s="48"/>
      <c r="D85" s="49">
        <v>4221</v>
      </c>
      <c r="E85" s="33" t="s">
        <v>109</v>
      </c>
      <c r="F85" s="88"/>
      <c r="G85" s="88"/>
      <c r="H85" s="88">
        <v>0</v>
      </c>
      <c r="I85" s="86"/>
    </row>
    <row r="86" spans="2:9" s="44" customFormat="1" ht="11.45" customHeight="1" x14ac:dyDescent="0.25">
      <c r="B86" s="145">
        <v>45</v>
      </c>
      <c r="C86" s="54"/>
      <c r="D86" s="55"/>
      <c r="E86" s="45" t="s">
        <v>200</v>
      </c>
      <c r="F86" s="85">
        <v>0</v>
      </c>
      <c r="G86" s="85">
        <v>0</v>
      </c>
      <c r="H86" s="85">
        <v>0</v>
      </c>
      <c r="I86" s="86"/>
    </row>
    <row r="87" spans="2:9" ht="11.45" customHeight="1" x14ac:dyDescent="0.25">
      <c r="B87" s="38"/>
      <c r="C87" s="48">
        <v>451</v>
      </c>
      <c r="D87" s="49"/>
      <c r="E87" s="33" t="s">
        <v>113</v>
      </c>
      <c r="F87" s="88"/>
      <c r="G87" s="88"/>
      <c r="H87" s="88">
        <f t="shared" ref="H87" si="18">H88</f>
        <v>0</v>
      </c>
      <c r="I87" s="86"/>
    </row>
    <row r="88" spans="2:9" ht="11.45" customHeight="1" x14ac:dyDescent="0.25">
      <c r="B88" s="38"/>
      <c r="C88" s="48"/>
      <c r="D88" s="49">
        <v>4511</v>
      </c>
      <c r="E88" s="33" t="s">
        <v>113</v>
      </c>
      <c r="F88" s="88"/>
      <c r="G88" s="89"/>
      <c r="H88" s="89">
        <v>0</v>
      </c>
      <c r="I88" s="86"/>
    </row>
    <row r="89" spans="2:9" s="44" customFormat="1" ht="12" customHeight="1" x14ac:dyDescent="0.25">
      <c r="B89" s="47" t="s">
        <v>141</v>
      </c>
      <c r="C89" s="48"/>
      <c r="D89" s="55"/>
      <c r="E89" s="45" t="s">
        <v>150</v>
      </c>
      <c r="F89" s="85">
        <f>F90</f>
        <v>15550</v>
      </c>
      <c r="G89" s="85">
        <f t="shared" ref="G89:H89" si="19">G90</f>
        <v>0</v>
      </c>
      <c r="H89" s="85">
        <f t="shared" si="19"/>
        <v>15469.74</v>
      </c>
      <c r="I89" s="86">
        <f t="shared" ref="I89:I172" si="20">H89/F89*100</f>
        <v>99.483858520900327</v>
      </c>
    </row>
    <row r="90" spans="2:9" s="60" customFormat="1" ht="12" customHeight="1" x14ac:dyDescent="0.25">
      <c r="B90" s="61" t="s">
        <v>134</v>
      </c>
      <c r="C90" s="54"/>
      <c r="D90" s="62"/>
      <c r="E90" s="64" t="s">
        <v>191</v>
      </c>
      <c r="F90" s="87">
        <f>F91</f>
        <v>15550</v>
      </c>
      <c r="G90" s="87">
        <f t="shared" ref="G90:H90" si="21">G91</f>
        <v>0</v>
      </c>
      <c r="H90" s="87">
        <f t="shared" si="21"/>
        <v>15469.74</v>
      </c>
      <c r="I90" s="86">
        <f t="shared" si="20"/>
        <v>99.483858520900327</v>
      </c>
    </row>
    <row r="91" spans="2:9" s="44" customFormat="1" ht="12" customHeight="1" x14ac:dyDescent="0.25">
      <c r="B91" s="47">
        <v>3</v>
      </c>
      <c r="C91" s="65"/>
      <c r="D91" s="55"/>
      <c r="E91" s="45" t="s">
        <v>3</v>
      </c>
      <c r="F91" s="85">
        <f>F92+F113</f>
        <v>15550</v>
      </c>
      <c r="G91" s="85">
        <f>G92+G113</f>
        <v>0</v>
      </c>
      <c r="H91" s="85">
        <f>H92+H113</f>
        <v>15469.74</v>
      </c>
      <c r="I91" s="86">
        <f t="shared" si="20"/>
        <v>99.483858520900327</v>
      </c>
    </row>
    <row r="92" spans="2:9" s="44" customFormat="1" ht="12" customHeight="1" x14ac:dyDescent="0.25">
      <c r="B92" s="145">
        <v>32</v>
      </c>
      <c r="C92" s="54"/>
      <c r="D92" s="55"/>
      <c r="E92" s="45" t="s">
        <v>79</v>
      </c>
      <c r="F92" s="85">
        <v>15550</v>
      </c>
      <c r="G92" s="85">
        <v>0</v>
      </c>
      <c r="H92" s="85">
        <f>H93+H96+H100+H108</f>
        <v>15469.74</v>
      </c>
      <c r="I92" s="86">
        <f t="shared" si="20"/>
        <v>99.483858520900327</v>
      </c>
    </row>
    <row r="93" spans="2:9" ht="12" customHeight="1" x14ac:dyDescent="0.25">
      <c r="B93" s="53"/>
      <c r="C93" s="48">
        <v>321</v>
      </c>
      <c r="D93" s="49"/>
      <c r="E93" s="33" t="s">
        <v>30</v>
      </c>
      <c r="F93" s="88">
        <f>F94+F95</f>
        <v>0</v>
      </c>
      <c r="G93" s="88">
        <f>G94+G95</f>
        <v>0</v>
      </c>
      <c r="H93" s="88">
        <v>0</v>
      </c>
      <c r="I93" s="86"/>
    </row>
    <row r="94" spans="2:9" ht="12" customHeight="1" x14ac:dyDescent="0.25">
      <c r="B94" s="53"/>
      <c r="C94" s="48"/>
      <c r="D94" s="49">
        <v>3211</v>
      </c>
      <c r="E94" s="33" t="s">
        <v>31</v>
      </c>
      <c r="F94" s="88"/>
      <c r="G94" s="89"/>
      <c r="H94" s="89">
        <v>0</v>
      </c>
      <c r="I94" s="86"/>
    </row>
    <row r="95" spans="2:9" ht="12" customHeight="1" x14ac:dyDescent="0.25">
      <c r="B95" s="53"/>
      <c r="C95" s="48"/>
      <c r="D95" s="49">
        <v>3213</v>
      </c>
      <c r="E95" s="33" t="s">
        <v>78</v>
      </c>
      <c r="F95" s="88"/>
      <c r="G95" s="89"/>
      <c r="H95" s="89">
        <v>0</v>
      </c>
      <c r="I95" s="86"/>
    </row>
    <row r="96" spans="2:9" ht="12" customHeight="1" x14ac:dyDescent="0.25">
      <c r="B96" s="53"/>
      <c r="C96" s="48">
        <v>322</v>
      </c>
      <c r="D96" s="49"/>
      <c r="E96" s="33" t="s">
        <v>79</v>
      </c>
      <c r="F96" s="88"/>
      <c r="G96" s="88"/>
      <c r="H96" s="88">
        <f t="shared" ref="H96" si="22">H97+H98+H99</f>
        <v>0</v>
      </c>
      <c r="I96" s="86"/>
    </row>
    <row r="97" spans="2:9" ht="12" customHeight="1" x14ac:dyDescent="0.25">
      <c r="B97" s="53"/>
      <c r="C97" s="48"/>
      <c r="D97" s="49">
        <v>3221</v>
      </c>
      <c r="E97" s="33" t="s">
        <v>175</v>
      </c>
      <c r="F97" s="88"/>
      <c r="G97" s="89"/>
      <c r="H97" s="89">
        <v>0</v>
      </c>
      <c r="I97" s="86"/>
    </row>
    <row r="98" spans="2:9" ht="12" customHeight="1" x14ac:dyDescent="0.25">
      <c r="B98" s="53"/>
      <c r="C98" s="48"/>
      <c r="D98" s="49">
        <v>3223</v>
      </c>
      <c r="E98" s="33" t="s">
        <v>82</v>
      </c>
      <c r="F98" s="88"/>
      <c r="G98" s="89"/>
      <c r="H98" s="89">
        <v>0</v>
      </c>
      <c r="I98" s="86"/>
    </row>
    <row r="99" spans="2:9" ht="12" customHeight="1" x14ac:dyDescent="0.25">
      <c r="B99" s="53"/>
      <c r="C99" s="48"/>
      <c r="D99" s="49">
        <v>3224</v>
      </c>
      <c r="E99" s="33" t="s">
        <v>188</v>
      </c>
      <c r="F99" s="88"/>
      <c r="G99" s="89"/>
      <c r="H99" s="89">
        <v>0</v>
      </c>
      <c r="I99" s="86"/>
    </row>
    <row r="100" spans="2:9" ht="12" customHeight="1" x14ac:dyDescent="0.25">
      <c r="B100" s="38"/>
      <c r="C100" s="48">
        <v>323</v>
      </c>
      <c r="D100" s="49"/>
      <c r="E100" s="33" t="s">
        <v>86</v>
      </c>
      <c r="F100" s="88"/>
      <c r="G100" s="88"/>
      <c r="H100" s="88">
        <f>SUM(H101:H107)</f>
        <v>15469.74</v>
      </c>
      <c r="I100" s="86"/>
    </row>
    <row r="101" spans="2:9" ht="12" customHeight="1" x14ac:dyDescent="0.25">
      <c r="B101" s="38"/>
      <c r="C101" s="48"/>
      <c r="D101" s="49">
        <v>3231</v>
      </c>
      <c r="E101" s="33" t="s">
        <v>87</v>
      </c>
      <c r="F101" s="88"/>
      <c r="G101" s="89"/>
      <c r="H101" s="89">
        <v>0</v>
      </c>
      <c r="I101" s="86"/>
    </row>
    <row r="102" spans="2:9" ht="12" customHeight="1" x14ac:dyDescent="0.25">
      <c r="B102" s="38"/>
      <c r="C102" s="48"/>
      <c r="D102" s="49">
        <v>3232</v>
      </c>
      <c r="E102" s="33" t="s">
        <v>170</v>
      </c>
      <c r="F102" s="88"/>
      <c r="G102" s="88"/>
      <c r="H102" s="89">
        <v>14323.5</v>
      </c>
      <c r="I102" s="86"/>
    </row>
    <row r="103" spans="2:9" ht="12" customHeight="1" x14ac:dyDescent="0.25">
      <c r="B103" s="38"/>
      <c r="C103" s="48"/>
      <c r="D103" s="49">
        <v>3234</v>
      </c>
      <c r="E103" s="33" t="s">
        <v>90</v>
      </c>
      <c r="F103" s="88"/>
      <c r="G103" s="89"/>
      <c r="H103" s="89">
        <v>0</v>
      </c>
      <c r="I103" s="86"/>
    </row>
    <row r="104" spans="2:9" ht="12" customHeight="1" x14ac:dyDescent="0.25">
      <c r="B104" s="38"/>
      <c r="C104" s="48"/>
      <c r="D104" s="49">
        <v>3235</v>
      </c>
      <c r="E104" s="33" t="s">
        <v>201</v>
      </c>
      <c r="F104" s="88"/>
      <c r="G104" s="89"/>
      <c r="H104" s="89">
        <v>0</v>
      </c>
      <c r="I104" s="86"/>
    </row>
    <row r="105" spans="2:9" ht="12" customHeight="1" x14ac:dyDescent="0.25">
      <c r="B105" s="38"/>
      <c r="C105" s="48"/>
      <c r="D105" s="49">
        <v>3237</v>
      </c>
      <c r="E105" s="33" t="s">
        <v>93</v>
      </c>
      <c r="F105" s="88"/>
      <c r="G105" s="88"/>
      <c r="H105" s="89">
        <v>1146.24</v>
      </c>
      <c r="I105" s="86"/>
    </row>
    <row r="106" spans="2:9" ht="12" customHeight="1" x14ac:dyDescent="0.25">
      <c r="B106" s="38"/>
      <c r="C106" s="48"/>
      <c r="D106" s="49">
        <v>3238</v>
      </c>
      <c r="E106" s="33" t="s">
        <v>94</v>
      </c>
      <c r="F106" s="88"/>
      <c r="G106" s="89"/>
      <c r="H106" s="89">
        <v>0</v>
      </c>
      <c r="I106" s="86"/>
    </row>
    <row r="107" spans="2:9" ht="12" customHeight="1" x14ac:dyDescent="0.25">
      <c r="B107" s="38"/>
      <c r="C107" s="48"/>
      <c r="D107" s="49">
        <v>3239</v>
      </c>
      <c r="E107" s="33" t="s">
        <v>95</v>
      </c>
      <c r="F107" s="88"/>
      <c r="G107" s="89"/>
      <c r="H107" s="89">
        <v>0</v>
      </c>
      <c r="I107" s="86"/>
    </row>
    <row r="108" spans="2:9" ht="12" customHeight="1" x14ac:dyDescent="0.25">
      <c r="B108" s="38"/>
      <c r="C108" s="48">
        <v>329</v>
      </c>
      <c r="D108" s="49"/>
      <c r="E108" s="33" t="s">
        <v>96</v>
      </c>
      <c r="F108" s="88"/>
      <c r="G108" s="88"/>
      <c r="H108" s="88">
        <v>0</v>
      </c>
      <c r="I108" s="86"/>
    </row>
    <row r="109" spans="2:9" ht="12" customHeight="1" x14ac:dyDescent="0.25">
      <c r="B109" s="38"/>
      <c r="C109" s="48"/>
      <c r="D109" s="49">
        <v>3292</v>
      </c>
      <c r="E109" s="33" t="s">
        <v>97</v>
      </c>
      <c r="F109" s="88"/>
      <c r="G109" s="89"/>
      <c r="H109" s="89">
        <v>0</v>
      </c>
      <c r="I109" s="86"/>
    </row>
    <row r="110" spans="2:9" ht="12" customHeight="1" x14ac:dyDescent="0.25">
      <c r="B110" s="38"/>
      <c r="C110" s="48"/>
      <c r="D110" s="49">
        <v>3293</v>
      </c>
      <c r="E110" s="33" t="s">
        <v>98</v>
      </c>
      <c r="F110" s="88"/>
      <c r="G110" s="89"/>
      <c r="H110" s="89">
        <v>0</v>
      </c>
      <c r="I110" s="86"/>
    </row>
    <row r="111" spans="2:9" ht="12" customHeight="1" x14ac:dyDescent="0.25">
      <c r="B111" s="38"/>
      <c r="C111" s="48"/>
      <c r="D111" s="49">
        <v>3294</v>
      </c>
      <c r="E111" s="33" t="s">
        <v>99</v>
      </c>
      <c r="F111" s="88"/>
      <c r="G111" s="89"/>
      <c r="H111" s="89">
        <v>0</v>
      </c>
      <c r="I111" s="86"/>
    </row>
    <row r="112" spans="2:9" ht="12" customHeight="1" x14ac:dyDescent="0.25">
      <c r="B112" s="38"/>
      <c r="C112" s="48"/>
      <c r="D112" s="49">
        <v>3299</v>
      </c>
      <c r="E112" s="33" t="s">
        <v>96</v>
      </c>
      <c r="F112" s="88"/>
      <c r="G112" s="89"/>
      <c r="H112" s="89">
        <v>0</v>
      </c>
      <c r="I112" s="86"/>
    </row>
    <row r="113" spans="2:9" s="44" customFormat="1" ht="12" customHeight="1" x14ac:dyDescent="0.25">
      <c r="B113" s="145">
        <v>34</v>
      </c>
      <c r="C113" s="54"/>
      <c r="D113" s="55"/>
      <c r="E113" s="45" t="s">
        <v>100</v>
      </c>
      <c r="F113" s="85">
        <v>0</v>
      </c>
      <c r="G113" s="85">
        <v>0</v>
      </c>
      <c r="H113" s="85">
        <f t="shared" ref="H113" si="23">H114</f>
        <v>0</v>
      </c>
      <c r="I113" s="86"/>
    </row>
    <row r="114" spans="2:9" ht="12" customHeight="1" x14ac:dyDescent="0.25">
      <c r="B114" s="38"/>
      <c r="C114" s="48">
        <v>343</v>
      </c>
      <c r="D114" s="49"/>
      <c r="E114" s="33" t="s">
        <v>102</v>
      </c>
      <c r="F114" s="88"/>
      <c r="G114" s="88"/>
      <c r="H114" s="88">
        <f>H115+H116</f>
        <v>0</v>
      </c>
      <c r="I114" s="86"/>
    </row>
    <row r="115" spans="2:9" ht="12" customHeight="1" x14ac:dyDescent="0.25">
      <c r="B115" s="38"/>
      <c r="C115" s="48"/>
      <c r="D115" s="49">
        <v>3431</v>
      </c>
      <c r="E115" s="33" t="s">
        <v>101</v>
      </c>
      <c r="F115" s="88"/>
      <c r="G115" s="89"/>
      <c r="H115" s="89">
        <v>0</v>
      </c>
      <c r="I115" s="86"/>
    </row>
    <row r="116" spans="2:9" ht="12" customHeight="1" x14ac:dyDescent="0.25">
      <c r="B116" s="38"/>
      <c r="C116" s="48"/>
      <c r="D116" s="49">
        <v>3433</v>
      </c>
      <c r="E116" s="33" t="s">
        <v>103</v>
      </c>
      <c r="F116" s="88"/>
      <c r="G116" s="89"/>
      <c r="H116" s="89">
        <v>0</v>
      </c>
      <c r="I116" s="86"/>
    </row>
    <row r="117" spans="2:9" s="44" customFormat="1" ht="12" customHeight="1" x14ac:dyDescent="0.25">
      <c r="B117" s="47" t="s">
        <v>247</v>
      </c>
      <c r="C117" s="54"/>
      <c r="D117" s="55"/>
      <c r="E117" s="45" t="s">
        <v>248</v>
      </c>
      <c r="F117" s="85">
        <f>F118+F131+F144</f>
        <v>8990</v>
      </c>
      <c r="G117" s="85">
        <f t="shared" ref="G117:H117" si="24">G118+G131+G144</f>
        <v>0</v>
      </c>
      <c r="H117" s="85">
        <f t="shared" si="24"/>
        <v>7754.5400000000009</v>
      </c>
      <c r="I117" s="86">
        <f t="shared" si="20"/>
        <v>86.257397107897674</v>
      </c>
    </row>
    <row r="118" spans="2:9" s="60" customFormat="1" ht="12" customHeight="1" x14ac:dyDescent="0.25">
      <c r="B118" s="61" t="s">
        <v>134</v>
      </c>
      <c r="C118" s="65"/>
      <c r="D118" s="62"/>
      <c r="E118" s="64" t="s">
        <v>145</v>
      </c>
      <c r="F118" s="87">
        <f>F119</f>
        <v>963</v>
      </c>
      <c r="G118" s="87">
        <f t="shared" ref="G118:H118" si="25">G119</f>
        <v>0</v>
      </c>
      <c r="H118" s="87">
        <f t="shared" si="25"/>
        <v>830.79</v>
      </c>
      <c r="I118" s="86">
        <f t="shared" si="20"/>
        <v>86.271028037383175</v>
      </c>
    </row>
    <row r="119" spans="2:9" s="44" customFormat="1" ht="12" customHeight="1" x14ac:dyDescent="0.25">
      <c r="B119" s="47">
        <v>3</v>
      </c>
      <c r="C119" s="54"/>
      <c r="D119" s="55"/>
      <c r="E119" s="45" t="s">
        <v>3</v>
      </c>
      <c r="F119" s="85">
        <f>F120+F127</f>
        <v>963</v>
      </c>
      <c r="G119" s="85">
        <f t="shared" ref="G119:H119" si="26">G120+G127</f>
        <v>0</v>
      </c>
      <c r="H119" s="85">
        <f t="shared" si="26"/>
        <v>830.79</v>
      </c>
      <c r="I119" s="86">
        <f t="shared" si="20"/>
        <v>86.271028037383175</v>
      </c>
    </row>
    <row r="120" spans="2:9" s="44" customFormat="1" ht="12" customHeight="1" x14ac:dyDescent="0.25">
      <c r="B120" s="145">
        <v>31</v>
      </c>
      <c r="C120" s="54"/>
      <c r="D120" s="55"/>
      <c r="E120" s="45" t="s">
        <v>4</v>
      </c>
      <c r="F120" s="85">
        <v>675</v>
      </c>
      <c r="G120" s="85">
        <f t="shared" ref="G120:H120" si="27">G121+G123+G125</f>
        <v>0</v>
      </c>
      <c r="H120" s="85">
        <f t="shared" si="27"/>
        <v>802.55</v>
      </c>
      <c r="I120" s="86">
        <f t="shared" si="20"/>
        <v>118.8962962962963</v>
      </c>
    </row>
    <row r="121" spans="2:9" ht="12" customHeight="1" x14ac:dyDescent="0.25">
      <c r="B121" s="38"/>
      <c r="C121" s="48">
        <v>311</v>
      </c>
      <c r="D121" s="49"/>
      <c r="E121" s="33" t="s">
        <v>176</v>
      </c>
      <c r="F121" s="88"/>
      <c r="G121" s="88"/>
      <c r="H121" s="88">
        <f t="shared" ref="H121" si="28">H122</f>
        <v>578.53</v>
      </c>
      <c r="I121" s="86"/>
    </row>
    <row r="122" spans="2:9" ht="12" customHeight="1" x14ac:dyDescent="0.25">
      <c r="B122" s="38"/>
      <c r="C122" s="48"/>
      <c r="D122" s="49">
        <v>3111</v>
      </c>
      <c r="E122" s="33" t="s">
        <v>29</v>
      </c>
      <c r="F122" s="88"/>
      <c r="G122" s="88"/>
      <c r="H122" s="88">
        <v>578.53</v>
      </c>
      <c r="I122" s="86"/>
    </row>
    <row r="123" spans="2:9" ht="12" customHeight="1" x14ac:dyDescent="0.25">
      <c r="B123" s="38"/>
      <c r="C123" s="48">
        <v>312</v>
      </c>
      <c r="D123" s="49"/>
      <c r="E123" s="33" t="s">
        <v>74</v>
      </c>
      <c r="F123" s="88"/>
      <c r="G123" s="88"/>
      <c r="H123" s="88">
        <f t="shared" ref="H123" si="29">H124</f>
        <v>128.56</v>
      </c>
      <c r="I123" s="86"/>
    </row>
    <row r="124" spans="2:9" ht="12" customHeight="1" x14ac:dyDescent="0.25">
      <c r="B124" s="38"/>
      <c r="C124" s="48"/>
      <c r="D124" s="49">
        <v>3121</v>
      </c>
      <c r="E124" s="33" t="s">
        <v>74</v>
      </c>
      <c r="F124" s="88"/>
      <c r="G124" s="88"/>
      <c r="H124" s="88">
        <v>128.56</v>
      </c>
      <c r="I124" s="86"/>
    </row>
    <row r="125" spans="2:9" ht="12" customHeight="1" x14ac:dyDescent="0.25">
      <c r="B125" s="38"/>
      <c r="C125" s="48">
        <v>313</v>
      </c>
      <c r="D125" s="49"/>
      <c r="E125" s="33" t="s">
        <v>75</v>
      </c>
      <c r="F125" s="88"/>
      <c r="G125" s="88"/>
      <c r="H125" s="88">
        <f t="shared" ref="H125" si="30">H126</f>
        <v>95.46</v>
      </c>
      <c r="I125" s="86"/>
    </row>
    <row r="126" spans="2:9" ht="12" customHeight="1" x14ac:dyDescent="0.25">
      <c r="B126" s="38"/>
      <c r="C126" s="48"/>
      <c r="D126" s="49">
        <v>3132</v>
      </c>
      <c r="E126" s="33" t="s">
        <v>249</v>
      </c>
      <c r="F126" s="88"/>
      <c r="G126" s="88"/>
      <c r="H126" s="88">
        <v>95.46</v>
      </c>
      <c r="I126" s="86"/>
    </row>
    <row r="127" spans="2:9" s="44" customFormat="1" ht="12" customHeight="1" x14ac:dyDescent="0.25">
      <c r="B127" s="145">
        <v>32</v>
      </c>
      <c r="C127" s="54"/>
      <c r="D127" s="55"/>
      <c r="E127" s="45" t="s">
        <v>12</v>
      </c>
      <c r="F127" s="85">
        <v>288</v>
      </c>
      <c r="G127" s="85">
        <f t="shared" ref="G127:H127" si="31">G128</f>
        <v>0</v>
      </c>
      <c r="H127" s="85">
        <f t="shared" si="31"/>
        <v>28.24</v>
      </c>
      <c r="I127" s="86">
        <f t="shared" si="20"/>
        <v>9.8055555555555554</v>
      </c>
    </row>
    <row r="128" spans="2:9" ht="12" customHeight="1" x14ac:dyDescent="0.25">
      <c r="B128" s="38"/>
      <c r="C128" s="48">
        <v>321</v>
      </c>
      <c r="D128" s="49"/>
      <c r="E128" s="33" t="s">
        <v>30</v>
      </c>
      <c r="F128" s="88">
        <f>F129+F130</f>
        <v>8027</v>
      </c>
      <c r="G128" s="88">
        <f t="shared" ref="G128:H128" si="32">G129+G130</f>
        <v>0</v>
      </c>
      <c r="H128" s="88">
        <f t="shared" si="32"/>
        <v>28.24</v>
      </c>
      <c r="I128" s="86">
        <f t="shared" si="20"/>
        <v>0.35181263236576554</v>
      </c>
    </row>
    <row r="129" spans="2:9" ht="12" customHeight="1" x14ac:dyDescent="0.25">
      <c r="B129" s="38"/>
      <c r="C129" s="48"/>
      <c r="D129" s="49">
        <v>3211</v>
      </c>
      <c r="E129" s="33" t="s">
        <v>31</v>
      </c>
      <c r="F129" s="88"/>
      <c r="G129" s="88"/>
      <c r="H129" s="88">
        <v>0</v>
      </c>
      <c r="I129" s="86"/>
    </row>
    <row r="130" spans="2:9" ht="12" customHeight="1" x14ac:dyDescent="0.25">
      <c r="B130" s="38"/>
      <c r="C130" s="48"/>
      <c r="D130" s="49">
        <v>3212</v>
      </c>
      <c r="E130" s="33" t="s">
        <v>162</v>
      </c>
      <c r="F130" s="88">
        <f>F132+F144</f>
        <v>8027</v>
      </c>
      <c r="G130" s="88"/>
      <c r="H130" s="88">
        <v>28.24</v>
      </c>
      <c r="I130" s="86">
        <f t="shared" si="20"/>
        <v>0.35181263236576554</v>
      </c>
    </row>
    <row r="131" spans="2:9" s="60" customFormat="1" ht="12" customHeight="1" x14ac:dyDescent="0.25">
      <c r="B131" s="61" t="s">
        <v>250</v>
      </c>
      <c r="C131" s="65"/>
      <c r="D131" s="62"/>
      <c r="E131" s="64" t="s">
        <v>159</v>
      </c>
      <c r="F131" s="87">
        <f>F132</f>
        <v>1204</v>
      </c>
      <c r="G131" s="87">
        <f t="shared" ref="G131:H131" si="33">G132</f>
        <v>0</v>
      </c>
      <c r="H131" s="87">
        <f t="shared" si="33"/>
        <v>1038.5700000000002</v>
      </c>
      <c r="I131" s="86">
        <f t="shared" si="20"/>
        <v>86.25996677740865</v>
      </c>
    </row>
    <row r="132" spans="2:9" s="44" customFormat="1" ht="12" customHeight="1" x14ac:dyDescent="0.25">
      <c r="B132" s="47">
        <v>3</v>
      </c>
      <c r="C132" s="54"/>
      <c r="D132" s="55"/>
      <c r="E132" s="45" t="s">
        <v>3</v>
      </c>
      <c r="F132" s="85">
        <f>F133+F140</f>
        <v>1204</v>
      </c>
      <c r="G132" s="85">
        <f t="shared" ref="G132:H132" si="34">G133+G140</f>
        <v>0</v>
      </c>
      <c r="H132" s="85">
        <f t="shared" si="34"/>
        <v>1038.5700000000002</v>
      </c>
      <c r="I132" s="86">
        <f t="shared" si="20"/>
        <v>86.25996677740865</v>
      </c>
    </row>
    <row r="133" spans="2:9" s="44" customFormat="1" ht="12" customHeight="1" x14ac:dyDescent="0.25">
      <c r="B133" s="145">
        <v>31</v>
      </c>
      <c r="C133" s="54"/>
      <c r="D133" s="55"/>
      <c r="E133" s="45" t="s">
        <v>4</v>
      </c>
      <c r="F133" s="85">
        <v>844</v>
      </c>
      <c r="G133" s="85">
        <f t="shared" ref="G133:H133" si="35">G134+G136+G138</f>
        <v>0</v>
      </c>
      <c r="H133" s="85">
        <f t="shared" si="35"/>
        <v>1003.2700000000001</v>
      </c>
      <c r="I133" s="86">
        <f t="shared" si="20"/>
        <v>118.87085308056872</v>
      </c>
    </row>
    <row r="134" spans="2:9" ht="12" customHeight="1" x14ac:dyDescent="0.25">
      <c r="B134" s="38"/>
      <c r="C134" s="48">
        <v>311</v>
      </c>
      <c r="D134" s="49"/>
      <c r="E134" s="33" t="s">
        <v>176</v>
      </c>
      <c r="F134" s="88"/>
      <c r="G134" s="88"/>
      <c r="H134" s="88">
        <f t="shared" ref="H134" si="36">H135</f>
        <v>723.22</v>
      </c>
      <c r="I134" s="86"/>
    </row>
    <row r="135" spans="2:9" ht="12" customHeight="1" x14ac:dyDescent="0.25">
      <c r="B135" s="38"/>
      <c r="C135" s="48"/>
      <c r="D135" s="49">
        <v>3111</v>
      </c>
      <c r="E135" s="33" t="s">
        <v>29</v>
      </c>
      <c r="F135" s="88"/>
      <c r="G135" s="88"/>
      <c r="H135" s="88">
        <v>723.22</v>
      </c>
      <c r="I135" s="86"/>
    </row>
    <row r="136" spans="2:9" ht="12" customHeight="1" x14ac:dyDescent="0.25">
      <c r="B136" s="38"/>
      <c r="C136" s="48">
        <v>312</v>
      </c>
      <c r="D136" s="49"/>
      <c r="E136" s="33" t="s">
        <v>74</v>
      </c>
      <c r="F136" s="88"/>
      <c r="G136" s="88"/>
      <c r="H136" s="88">
        <f t="shared" ref="H136" si="37">H137</f>
        <v>160.72</v>
      </c>
      <c r="I136" s="86"/>
    </row>
    <row r="137" spans="2:9" ht="12" customHeight="1" x14ac:dyDescent="0.25">
      <c r="B137" s="38"/>
      <c r="C137" s="48"/>
      <c r="D137" s="49">
        <v>3121</v>
      </c>
      <c r="E137" s="33" t="s">
        <v>74</v>
      </c>
      <c r="F137" s="88"/>
      <c r="G137" s="88"/>
      <c r="H137" s="88">
        <v>160.72</v>
      </c>
      <c r="I137" s="86"/>
    </row>
    <row r="138" spans="2:9" ht="12" customHeight="1" x14ac:dyDescent="0.25">
      <c r="B138" s="38"/>
      <c r="C138" s="48">
        <v>313</v>
      </c>
      <c r="D138" s="49"/>
      <c r="E138" s="33" t="s">
        <v>75</v>
      </c>
      <c r="F138" s="88"/>
      <c r="G138" s="88"/>
      <c r="H138" s="88">
        <f t="shared" ref="H138" si="38">H139</f>
        <v>119.33</v>
      </c>
      <c r="I138" s="86"/>
    </row>
    <row r="139" spans="2:9" ht="12" customHeight="1" x14ac:dyDescent="0.25">
      <c r="B139" s="38"/>
      <c r="C139" s="48"/>
      <c r="D139" s="49">
        <v>3132</v>
      </c>
      <c r="E139" s="33" t="s">
        <v>249</v>
      </c>
      <c r="F139" s="88"/>
      <c r="G139" s="88"/>
      <c r="H139" s="88">
        <v>119.33</v>
      </c>
      <c r="I139" s="86"/>
    </row>
    <row r="140" spans="2:9" s="44" customFormat="1" ht="12" customHeight="1" x14ac:dyDescent="0.25">
      <c r="B140" s="145">
        <v>32</v>
      </c>
      <c r="C140" s="54"/>
      <c r="D140" s="55"/>
      <c r="E140" s="45" t="s">
        <v>12</v>
      </c>
      <c r="F140" s="85">
        <v>360</v>
      </c>
      <c r="G140" s="85">
        <f t="shared" ref="G140:H140" si="39">G141</f>
        <v>0</v>
      </c>
      <c r="H140" s="85">
        <f t="shared" si="39"/>
        <v>35.299999999999997</v>
      </c>
      <c r="I140" s="86">
        <f t="shared" si="20"/>
        <v>9.8055555555555554</v>
      </c>
    </row>
    <row r="141" spans="2:9" ht="12" customHeight="1" x14ac:dyDescent="0.25">
      <c r="B141" s="38"/>
      <c r="C141" s="48">
        <v>321</v>
      </c>
      <c r="D141" s="49"/>
      <c r="E141" s="33" t="s">
        <v>30</v>
      </c>
      <c r="F141" s="88">
        <f>F142+F143</f>
        <v>0</v>
      </c>
      <c r="G141" s="88"/>
      <c r="H141" s="88">
        <f>H142+H143</f>
        <v>35.299999999999997</v>
      </c>
      <c r="I141" s="86"/>
    </row>
    <row r="142" spans="2:9" ht="12" customHeight="1" x14ac:dyDescent="0.25">
      <c r="B142" s="38"/>
      <c r="C142" s="48"/>
      <c r="D142" s="49">
        <v>3211</v>
      </c>
      <c r="E142" s="33" t="s">
        <v>31</v>
      </c>
      <c r="F142" s="88"/>
      <c r="G142" s="88"/>
      <c r="H142" s="88">
        <v>0</v>
      </c>
      <c r="I142" s="86"/>
    </row>
    <row r="143" spans="2:9" ht="12" customHeight="1" x14ac:dyDescent="0.25">
      <c r="B143" s="38"/>
      <c r="C143" s="48"/>
      <c r="D143" s="49">
        <v>3212</v>
      </c>
      <c r="E143" s="33" t="s">
        <v>162</v>
      </c>
      <c r="F143" s="88"/>
      <c r="G143" s="88"/>
      <c r="H143" s="88">
        <v>35.299999999999997</v>
      </c>
      <c r="I143" s="86"/>
    </row>
    <row r="144" spans="2:9" s="60" customFormat="1" ht="12" customHeight="1" x14ac:dyDescent="0.25">
      <c r="B144" s="61" t="s">
        <v>251</v>
      </c>
      <c r="C144" s="65"/>
      <c r="D144" s="62"/>
      <c r="E144" s="64" t="s">
        <v>252</v>
      </c>
      <c r="F144" s="87">
        <f>F145</f>
        <v>6823</v>
      </c>
      <c r="G144" s="87">
        <f t="shared" ref="G144:H144" si="40">G145</f>
        <v>0</v>
      </c>
      <c r="H144" s="87">
        <f t="shared" si="40"/>
        <v>5885.18</v>
      </c>
      <c r="I144" s="86">
        <f t="shared" si="20"/>
        <v>86.255019786017883</v>
      </c>
    </row>
    <row r="145" spans="2:9" s="44" customFormat="1" ht="12" customHeight="1" x14ac:dyDescent="0.25">
      <c r="B145" s="47">
        <v>3</v>
      </c>
      <c r="C145" s="54"/>
      <c r="D145" s="55"/>
      <c r="E145" s="45" t="s">
        <v>3</v>
      </c>
      <c r="F145" s="85">
        <f>F146+F153</f>
        <v>6823</v>
      </c>
      <c r="G145" s="85">
        <f t="shared" ref="G145:H145" si="41">G146+G153</f>
        <v>0</v>
      </c>
      <c r="H145" s="85">
        <f t="shared" si="41"/>
        <v>5885.18</v>
      </c>
      <c r="I145" s="86">
        <f t="shared" si="20"/>
        <v>86.255019786017883</v>
      </c>
    </row>
    <row r="146" spans="2:9" s="44" customFormat="1" ht="12" customHeight="1" x14ac:dyDescent="0.25">
      <c r="B146" s="145">
        <v>31</v>
      </c>
      <c r="C146" s="54"/>
      <c r="D146" s="55"/>
      <c r="E146" s="45" t="s">
        <v>4</v>
      </c>
      <c r="F146" s="85">
        <v>4781</v>
      </c>
      <c r="G146" s="85">
        <f t="shared" ref="G146:H146" si="42">G147+G149+G151</f>
        <v>0</v>
      </c>
      <c r="H146" s="85">
        <f t="shared" si="42"/>
        <v>5685.18</v>
      </c>
      <c r="I146" s="86">
        <f t="shared" si="20"/>
        <v>118.91194310813637</v>
      </c>
    </row>
    <row r="147" spans="2:9" ht="12" customHeight="1" x14ac:dyDescent="0.25">
      <c r="B147" s="38"/>
      <c r="C147" s="48">
        <v>311</v>
      </c>
      <c r="D147" s="49"/>
      <c r="E147" s="33" t="s">
        <v>176</v>
      </c>
      <c r="F147" s="88">
        <f>F148</f>
        <v>0</v>
      </c>
      <c r="G147" s="88">
        <f t="shared" ref="G147:H147" si="43">G148</f>
        <v>0</v>
      </c>
      <c r="H147" s="88">
        <f t="shared" si="43"/>
        <v>4098.25</v>
      </c>
      <c r="I147" s="86"/>
    </row>
    <row r="148" spans="2:9" ht="12" customHeight="1" x14ac:dyDescent="0.25">
      <c r="B148" s="38"/>
      <c r="C148" s="48"/>
      <c r="D148" s="49">
        <v>3111</v>
      </c>
      <c r="E148" s="33" t="s">
        <v>29</v>
      </c>
      <c r="F148" s="88"/>
      <c r="G148" s="88"/>
      <c r="H148" s="88">
        <v>4098.25</v>
      </c>
      <c r="I148" s="86"/>
    </row>
    <row r="149" spans="2:9" ht="12" customHeight="1" x14ac:dyDescent="0.25">
      <c r="B149" s="38"/>
      <c r="C149" s="48">
        <v>312</v>
      </c>
      <c r="D149" s="49"/>
      <c r="E149" s="33" t="s">
        <v>74</v>
      </c>
      <c r="F149" s="88">
        <f>F150</f>
        <v>0</v>
      </c>
      <c r="G149" s="88">
        <f t="shared" ref="G149:H149" si="44">G150</f>
        <v>0</v>
      </c>
      <c r="H149" s="88">
        <f t="shared" si="44"/>
        <v>910.72</v>
      </c>
      <c r="I149" s="86"/>
    </row>
    <row r="150" spans="2:9" ht="12" customHeight="1" x14ac:dyDescent="0.25">
      <c r="B150" s="38"/>
      <c r="C150" s="48"/>
      <c r="D150" s="49">
        <v>3121</v>
      </c>
      <c r="E150" s="33" t="s">
        <v>74</v>
      </c>
      <c r="F150" s="88"/>
      <c r="G150" s="88"/>
      <c r="H150" s="88">
        <v>910.72</v>
      </c>
      <c r="I150" s="86"/>
    </row>
    <row r="151" spans="2:9" ht="12" customHeight="1" x14ac:dyDescent="0.25">
      <c r="B151" s="38"/>
      <c r="C151" s="48">
        <v>313</v>
      </c>
      <c r="D151" s="49"/>
      <c r="E151" s="33" t="s">
        <v>75</v>
      </c>
      <c r="F151" s="88">
        <f>F152</f>
        <v>0</v>
      </c>
      <c r="G151" s="88">
        <f t="shared" ref="G151:H151" si="45">G152</f>
        <v>0</v>
      </c>
      <c r="H151" s="88">
        <f t="shared" si="45"/>
        <v>676.21</v>
      </c>
      <c r="I151" s="86"/>
    </row>
    <row r="152" spans="2:9" ht="12" customHeight="1" x14ac:dyDescent="0.25">
      <c r="B152" s="38"/>
      <c r="C152" s="48"/>
      <c r="D152" s="49">
        <v>3132</v>
      </c>
      <c r="E152" s="33" t="s">
        <v>249</v>
      </c>
      <c r="F152" s="193"/>
      <c r="G152" s="88"/>
      <c r="H152" s="88">
        <v>676.21</v>
      </c>
      <c r="I152" s="86"/>
    </row>
    <row r="153" spans="2:9" s="44" customFormat="1" ht="12" customHeight="1" x14ac:dyDescent="0.25">
      <c r="B153" s="145">
        <v>32</v>
      </c>
      <c r="C153" s="54"/>
      <c r="D153" s="55"/>
      <c r="E153" s="45" t="s">
        <v>12</v>
      </c>
      <c r="F153" s="85">
        <v>2042</v>
      </c>
      <c r="G153" s="85">
        <f>G154</f>
        <v>0</v>
      </c>
      <c r="H153" s="85">
        <f>H154</f>
        <v>200</v>
      </c>
      <c r="I153" s="86">
        <f t="shared" si="20"/>
        <v>9.7943192948090108</v>
      </c>
    </row>
    <row r="154" spans="2:9" ht="12" customHeight="1" x14ac:dyDescent="0.25">
      <c r="B154" s="38"/>
      <c r="C154" s="48">
        <v>321</v>
      </c>
      <c r="D154" s="49"/>
      <c r="E154" s="33" t="s">
        <v>30</v>
      </c>
      <c r="F154" s="88">
        <f>F155+F156</f>
        <v>0</v>
      </c>
      <c r="G154" s="88">
        <f t="shared" ref="G154:H154" si="46">G155+G156</f>
        <v>0</v>
      </c>
      <c r="H154" s="88">
        <f t="shared" si="46"/>
        <v>200</v>
      </c>
      <c r="I154" s="86"/>
    </row>
    <row r="155" spans="2:9" ht="12" customHeight="1" x14ac:dyDescent="0.25">
      <c r="B155" s="38"/>
      <c r="C155" s="48"/>
      <c r="D155" s="49">
        <v>3211</v>
      </c>
      <c r="E155" s="33" t="s">
        <v>31</v>
      </c>
      <c r="F155" s="88"/>
      <c r="G155" s="88"/>
      <c r="H155" s="88">
        <v>0</v>
      </c>
      <c r="I155" s="86"/>
    </row>
    <row r="156" spans="2:9" ht="12" customHeight="1" x14ac:dyDescent="0.25">
      <c r="B156" s="38"/>
      <c r="C156" s="48"/>
      <c r="D156" s="49">
        <v>3212</v>
      </c>
      <c r="E156" s="33" t="s">
        <v>162</v>
      </c>
      <c r="F156" s="88"/>
      <c r="G156" s="88"/>
      <c r="H156" s="88">
        <v>200</v>
      </c>
      <c r="I156" s="86"/>
    </row>
    <row r="157" spans="2:9" s="44" customFormat="1" ht="12" customHeight="1" x14ac:dyDescent="0.25">
      <c r="B157" s="47" t="s">
        <v>151</v>
      </c>
      <c r="C157" s="48"/>
      <c r="D157" s="55"/>
      <c r="E157" s="45" t="s">
        <v>152</v>
      </c>
      <c r="F157" s="85">
        <f>F158+F170+F188+F201+F217+F252</f>
        <v>1178572.8500000001</v>
      </c>
      <c r="G157" s="85">
        <f>G158+G170+G201+G217+G252</f>
        <v>0</v>
      </c>
      <c r="H157" s="85">
        <f>H158+H170+H188+H201+H217+H252</f>
        <v>1167426.4799999997</v>
      </c>
      <c r="I157" s="86">
        <f t="shared" si="20"/>
        <v>99.054248534572949</v>
      </c>
    </row>
    <row r="158" spans="2:9" s="60" customFormat="1" ht="12" customHeight="1" x14ac:dyDescent="0.25">
      <c r="B158" s="61" t="s">
        <v>153</v>
      </c>
      <c r="C158" s="54"/>
      <c r="D158" s="62"/>
      <c r="E158" s="64" t="s">
        <v>154</v>
      </c>
      <c r="F158" s="87">
        <f>F159+F163</f>
        <v>3300</v>
      </c>
      <c r="G158" s="87">
        <f t="shared" ref="G158:H158" si="47">G159+G163</f>
        <v>0</v>
      </c>
      <c r="H158" s="87">
        <f t="shared" si="47"/>
        <v>3300</v>
      </c>
      <c r="I158" s="86">
        <f t="shared" si="20"/>
        <v>100</v>
      </c>
    </row>
    <row r="159" spans="2:9" s="44" customFormat="1" ht="12" customHeight="1" x14ac:dyDescent="0.25">
      <c r="B159" s="47">
        <v>3</v>
      </c>
      <c r="C159" s="65"/>
      <c r="D159" s="55"/>
      <c r="E159" s="45" t="s">
        <v>3</v>
      </c>
      <c r="F159" s="85">
        <f>F160</f>
        <v>250</v>
      </c>
      <c r="G159" s="85">
        <f t="shared" ref="G159:H161" si="48">G160</f>
        <v>0</v>
      </c>
      <c r="H159" s="85">
        <f t="shared" si="48"/>
        <v>250</v>
      </c>
      <c r="I159" s="86">
        <f t="shared" si="20"/>
        <v>100</v>
      </c>
    </row>
    <row r="160" spans="2:9" s="44" customFormat="1" ht="12" customHeight="1" x14ac:dyDescent="0.25">
      <c r="B160" s="145">
        <v>32</v>
      </c>
      <c r="C160" s="54"/>
      <c r="D160" s="55"/>
      <c r="E160" s="45" t="s">
        <v>12</v>
      </c>
      <c r="F160" s="85">
        <v>250</v>
      </c>
      <c r="G160" s="85">
        <v>0</v>
      </c>
      <c r="H160" s="85">
        <f t="shared" si="48"/>
        <v>250</v>
      </c>
      <c r="I160" s="86">
        <f t="shared" si="20"/>
        <v>100</v>
      </c>
    </row>
    <row r="161" spans="2:9" ht="12" customHeight="1" x14ac:dyDescent="0.25">
      <c r="B161" s="38"/>
      <c r="C161" s="48">
        <v>322</v>
      </c>
      <c r="D161" s="49"/>
      <c r="E161" s="33" t="s">
        <v>79</v>
      </c>
      <c r="F161" s="88">
        <f>F162</f>
        <v>0</v>
      </c>
      <c r="G161" s="88">
        <f t="shared" ref="G161" si="49">G162</f>
        <v>0</v>
      </c>
      <c r="H161" s="88">
        <f t="shared" si="48"/>
        <v>250</v>
      </c>
      <c r="I161" s="86"/>
    </row>
    <row r="162" spans="2:9" ht="12.6" customHeight="1" x14ac:dyDescent="0.25">
      <c r="B162" s="37"/>
      <c r="C162" s="48"/>
      <c r="D162" s="32">
        <v>3224</v>
      </c>
      <c r="E162" s="33" t="s">
        <v>163</v>
      </c>
      <c r="F162" s="88"/>
      <c r="G162" s="89"/>
      <c r="H162" s="89">
        <v>250</v>
      </c>
      <c r="I162" s="86"/>
    </row>
    <row r="163" spans="2:9" s="44" customFormat="1" ht="12" customHeight="1" x14ac:dyDescent="0.25">
      <c r="B163" s="41">
        <v>4</v>
      </c>
      <c r="C163" s="42"/>
      <c r="D163" s="43"/>
      <c r="E163" s="45" t="s">
        <v>5</v>
      </c>
      <c r="F163" s="85">
        <f>F164+F168</f>
        <v>3050</v>
      </c>
      <c r="G163" s="85">
        <f t="shared" ref="G163" si="50">G164+G168</f>
        <v>0</v>
      </c>
      <c r="H163" s="85">
        <f>H164</f>
        <v>3050</v>
      </c>
      <c r="I163" s="86">
        <f t="shared" si="20"/>
        <v>100</v>
      </c>
    </row>
    <row r="164" spans="2:9" s="44" customFormat="1" ht="12" customHeight="1" x14ac:dyDescent="0.25">
      <c r="B164" s="146">
        <v>42</v>
      </c>
      <c r="C164" s="42"/>
      <c r="D164" s="43"/>
      <c r="E164" s="45" t="s">
        <v>171</v>
      </c>
      <c r="F164" s="85">
        <v>3050</v>
      </c>
      <c r="G164" s="85">
        <v>0</v>
      </c>
      <c r="H164" s="85">
        <f t="shared" ref="H164" si="51">H165+H168</f>
        <v>3050</v>
      </c>
      <c r="I164" s="86">
        <f t="shared" si="20"/>
        <v>100</v>
      </c>
    </row>
    <row r="165" spans="2:9" ht="12" customHeight="1" x14ac:dyDescent="0.25">
      <c r="B165" s="37"/>
      <c r="C165" s="40">
        <v>422</v>
      </c>
      <c r="D165" s="32"/>
      <c r="E165" s="33" t="s">
        <v>161</v>
      </c>
      <c r="F165" s="88">
        <f>F166+F167</f>
        <v>0</v>
      </c>
      <c r="G165" s="88">
        <f t="shared" ref="G165:H165" si="52">G166+G167</f>
        <v>0</v>
      </c>
      <c r="H165" s="88">
        <f t="shared" si="52"/>
        <v>3050</v>
      </c>
      <c r="I165" s="86"/>
    </row>
    <row r="166" spans="2:9" ht="12" customHeight="1" x14ac:dyDescent="0.25">
      <c r="B166" s="37"/>
      <c r="C166" s="40"/>
      <c r="D166" s="32">
        <v>4221</v>
      </c>
      <c r="E166" s="33" t="s">
        <v>109</v>
      </c>
      <c r="F166" s="88"/>
      <c r="G166" s="89"/>
      <c r="H166" s="89">
        <v>2750</v>
      </c>
      <c r="I166" s="86"/>
    </row>
    <row r="167" spans="2:9" ht="12" customHeight="1" x14ac:dyDescent="0.25">
      <c r="B167" s="37"/>
      <c r="C167" s="40"/>
      <c r="D167" s="32">
        <v>4227</v>
      </c>
      <c r="E167" s="33" t="s">
        <v>110</v>
      </c>
      <c r="F167" s="88"/>
      <c r="G167" s="89"/>
      <c r="H167" s="89">
        <v>300</v>
      </c>
      <c r="I167" s="86"/>
    </row>
    <row r="168" spans="2:9" ht="12" customHeight="1" x14ac:dyDescent="0.25">
      <c r="B168" s="37"/>
      <c r="C168" s="40">
        <v>424</v>
      </c>
      <c r="D168" s="32"/>
      <c r="E168" s="33" t="s">
        <v>172</v>
      </c>
      <c r="F168" s="88">
        <f>F169</f>
        <v>0</v>
      </c>
      <c r="G168" s="88">
        <f t="shared" ref="G168:H168" si="53">G169</f>
        <v>0</v>
      </c>
      <c r="H168" s="88">
        <f t="shared" si="53"/>
        <v>0</v>
      </c>
      <c r="I168" s="86"/>
    </row>
    <row r="169" spans="2:9" ht="12" customHeight="1" x14ac:dyDescent="0.25">
      <c r="B169" s="37"/>
      <c r="C169" s="40"/>
      <c r="D169" s="32">
        <v>4241</v>
      </c>
      <c r="E169" s="33" t="s">
        <v>112</v>
      </c>
      <c r="F169" s="88"/>
      <c r="G169" s="89"/>
      <c r="H169" s="89">
        <v>0</v>
      </c>
      <c r="I169" s="86"/>
    </row>
    <row r="170" spans="2:9" s="60" customFormat="1" ht="12" customHeight="1" x14ac:dyDescent="0.25">
      <c r="B170" s="61" t="s">
        <v>155</v>
      </c>
      <c r="C170" s="42"/>
      <c r="D170" s="62"/>
      <c r="E170" s="63" t="s">
        <v>156</v>
      </c>
      <c r="F170" s="87">
        <f>F171+F184</f>
        <v>4300</v>
      </c>
      <c r="G170" s="87">
        <f t="shared" ref="G170:H170" si="54">G171+G184</f>
        <v>0</v>
      </c>
      <c r="H170" s="87">
        <f t="shared" si="54"/>
        <v>2526.75</v>
      </c>
      <c r="I170" s="86">
        <f t="shared" si="20"/>
        <v>58.761627906976742</v>
      </c>
    </row>
    <row r="171" spans="2:9" s="44" customFormat="1" ht="12" customHeight="1" x14ac:dyDescent="0.25">
      <c r="B171" s="47">
        <v>3</v>
      </c>
      <c r="C171" s="65"/>
      <c r="D171" s="55"/>
      <c r="E171" s="147" t="s">
        <v>3</v>
      </c>
      <c r="F171" s="85">
        <f>F172</f>
        <v>3300</v>
      </c>
      <c r="G171" s="85">
        <f t="shared" ref="G171:H171" si="55">G172</f>
        <v>0</v>
      </c>
      <c r="H171" s="85">
        <f t="shared" si="55"/>
        <v>2526.75</v>
      </c>
      <c r="I171" s="86">
        <f t="shared" si="20"/>
        <v>76.568181818181813</v>
      </c>
    </row>
    <row r="172" spans="2:9" s="44" customFormat="1" ht="12" customHeight="1" x14ac:dyDescent="0.25">
      <c r="B172" s="145">
        <v>32</v>
      </c>
      <c r="C172" s="54"/>
      <c r="D172" s="55"/>
      <c r="E172" s="147" t="s">
        <v>12</v>
      </c>
      <c r="F172" s="85">
        <v>3300</v>
      </c>
      <c r="G172" s="85">
        <v>0</v>
      </c>
      <c r="H172" s="85">
        <f t="shared" ref="H172" si="56">H173+H175+H179+H181</f>
        <v>2526.75</v>
      </c>
      <c r="I172" s="86">
        <f t="shared" si="20"/>
        <v>76.568181818181813</v>
      </c>
    </row>
    <row r="173" spans="2:9" ht="12" customHeight="1" x14ac:dyDescent="0.25">
      <c r="B173" s="38"/>
      <c r="C173" s="48">
        <v>321</v>
      </c>
      <c r="D173" s="49"/>
      <c r="E173" s="35" t="s">
        <v>30</v>
      </c>
      <c r="F173" s="88">
        <v>0</v>
      </c>
      <c r="G173" s="88">
        <f t="shared" ref="G173:H173" si="57">G174</f>
        <v>0</v>
      </c>
      <c r="H173" s="88">
        <f t="shared" si="57"/>
        <v>0</v>
      </c>
      <c r="I173" s="86"/>
    </row>
    <row r="174" spans="2:9" ht="12" customHeight="1" x14ac:dyDescent="0.25">
      <c r="B174" s="38"/>
      <c r="C174" s="48"/>
      <c r="D174" s="49">
        <v>3211</v>
      </c>
      <c r="E174" s="35" t="s">
        <v>31</v>
      </c>
      <c r="F174" s="88"/>
      <c r="G174" s="89"/>
      <c r="H174" s="89">
        <v>0</v>
      </c>
      <c r="I174" s="86"/>
    </row>
    <row r="175" spans="2:9" ht="12" customHeight="1" x14ac:dyDescent="0.25">
      <c r="B175" s="38"/>
      <c r="C175" s="48">
        <v>322</v>
      </c>
      <c r="D175" s="49"/>
      <c r="E175" s="35" t="s">
        <v>79</v>
      </c>
      <c r="F175" s="88">
        <f>F176+F177+F178</f>
        <v>0</v>
      </c>
      <c r="G175" s="88">
        <f t="shared" ref="G175:H175" si="58">G176+G177+G178</f>
        <v>0</v>
      </c>
      <c r="H175" s="88">
        <f t="shared" si="58"/>
        <v>1875.12</v>
      </c>
      <c r="I175" s="86"/>
    </row>
    <row r="176" spans="2:9" ht="12" customHeight="1" x14ac:dyDescent="0.25">
      <c r="B176" s="38"/>
      <c r="C176" s="48"/>
      <c r="D176" s="49">
        <v>3221</v>
      </c>
      <c r="E176" s="35" t="s">
        <v>175</v>
      </c>
      <c r="F176" s="88"/>
      <c r="G176" s="89"/>
      <c r="H176" s="89">
        <v>632.65</v>
      </c>
      <c r="I176" s="86"/>
    </row>
    <row r="177" spans="2:9" ht="12" customHeight="1" x14ac:dyDescent="0.25">
      <c r="B177" s="38"/>
      <c r="C177" s="48"/>
      <c r="D177" s="49">
        <v>3223</v>
      </c>
      <c r="E177" s="35" t="s">
        <v>82</v>
      </c>
      <c r="F177" s="88"/>
      <c r="G177" s="89"/>
      <c r="H177" s="89">
        <v>1173.8499999999999</v>
      </c>
      <c r="I177" s="86"/>
    </row>
    <row r="178" spans="2:9" ht="12" customHeight="1" x14ac:dyDescent="0.25">
      <c r="B178" s="38"/>
      <c r="C178" s="48"/>
      <c r="D178" s="49">
        <v>3224</v>
      </c>
      <c r="E178" s="35" t="s">
        <v>163</v>
      </c>
      <c r="F178" s="88"/>
      <c r="G178" s="89"/>
      <c r="H178" s="89">
        <v>68.62</v>
      </c>
      <c r="I178" s="86"/>
    </row>
    <row r="179" spans="2:9" ht="12" customHeight="1" x14ac:dyDescent="0.25">
      <c r="B179" s="38"/>
      <c r="C179" s="48">
        <v>323</v>
      </c>
      <c r="D179" s="49"/>
      <c r="E179" s="35" t="s">
        <v>86</v>
      </c>
      <c r="F179" s="88">
        <f>F180</f>
        <v>0</v>
      </c>
      <c r="G179" s="88">
        <f t="shared" ref="G179:H179" si="59">G180</f>
        <v>0</v>
      </c>
      <c r="H179" s="88">
        <f t="shared" si="59"/>
        <v>496.62</v>
      </c>
      <c r="I179" s="86"/>
    </row>
    <row r="180" spans="2:9" ht="12" customHeight="1" x14ac:dyDescent="0.25">
      <c r="B180" s="38"/>
      <c r="C180" s="48"/>
      <c r="D180" s="49">
        <v>3232</v>
      </c>
      <c r="E180" s="35" t="s">
        <v>173</v>
      </c>
      <c r="F180" s="88"/>
      <c r="G180" s="89"/>
      <c r="H180" s="89">
        <v>496.62</v>
      </c>
      <c r="I180" s="86"/>
    </row>
    <row r="181" spans="2:9" ht="12" customHeight="1" x14ac:dyDescent="0.25">
      <c r="B181" s="38"/>
      <c r="C181" s="48">
        <v>329</v>
      </c>
      <c r="D181" s="49"/>
      <c r="E181" s="35" t="s">
        <v>96</v>
      </c>
      <c r="F181" s="88">
        <f>F182+F183</f>
        <v>0</v>
      </c>
      <c r="G181" s="88">
        <f t="shared" ref="G181:H181" si="60">G182+G183</f>
        <v>0</v>
      </c>
      <c r="H181" s="88">
        <f t="shared" si="60"/>
        <v>155.01</v>
      </c>
      <c r="I181" s="86"/>
    </row>
    <row r="182" spans="2:9" ht="12" customHeight="1" x14ac:dyDescent="0.25">
      <c r="B182" s="38"/>
      <c r="C182" s="48"/>
      <c r="D182" s="49">
        <v>3294</v>
      </c>
      <c r="E182" s="35" t="s">
        <v>99</v>
      </c>
      <c r="F182" s="88"/>
      <c r="G182" s="89"/>
      <c r="H182" s="89">
        <v>25</v>
      </c>
      <c r="I182" s="86"/>
    </row>
    <row r="183" spans="2:9" ht="12" customHeight="1" x14ac:dyDescent="0.25">
      <c r="B183" s="38"/>
      <c r="C183" s="48"/>
      <c r="D183" s="49">
        <v>3299</v>
      </c>
      <c r="E183" s="35" t="s">
        <v>96</v>
      </c>
      <c r="F183" s="88"/>
      <c r="G183" s="88"/>
      <c r="H183" s="88">
        <v>130.01</v>
      </c>
      <c r="I183" s="86"/>
    </row>
    <row r="184" spans="2:9" s="44" customFormat="1" ht="12" customHeight="1" x14ac:dyDescent="0.25">
      <c r="B184" s="47">
        <v>4</v>
      </c>
      <c r="C184" s="54"/>
      <c r="D184" s="55"/>
      <c r="E184" s="147" t="s">
        <v>5</v>
      </c>
      <c r="F184" s="85">
        <f>F185</f>
        <v>1000</v>
      </c>
      <c r="G184" s="85">
        <f t="shared" ref="G184:H186" si="61">G185</f>
        <v>0</v>
      </c>
      <c r="H184" s="85">
        <f t="shared" si="61"/>
        <v>0</v>
      </c>
      <c r="I184" s="86">
        <f t="shared" ref="I184:I228" si="62">H184/F184*100</f>
        <v>0</v>
      </c>
    </row>
    <row r="185" spans="2:9" s="44" customFormat="1" ht="12" customHeight="1" x14ac:dyDescent="0.25">
      <c r="B185" s="145">
        <v>42</v>
      </c>
      <c r="C185" s="54"/>
      <c r="D185" s="55"/>
      <c r="E185" s="147" t="s">
        <v>171</v>
      </c>
      <c r="F185" s="85">
        <v>1000</v>
      </c>
      <c r="G185" s="85">
        <v>0</v>
      </c>
      <c r="H185" s="85">
        <f t="shared" si="61"/>
        <v>0</v>
      </c>
      <c r="I185" s="86">
        <f t="shared" si="62"/>
        <v>0</v>
      </c>
    </row>
    <row r="186" spans="2:9" ht="12" customHeight="1" x14ac:dyDescent="0.25">
      <c r="B186" s="38"/>
      <c r="C186" s="48">
        <v>424</v>
      </c>
      <c r="D186" s="49"/>
      <c r="E186" s="35" t="s">
        <v>172</v>
      </c>
      <c r="F186" s="88">
        <f>F187</f>
        <v>0</v>
      </c>
      <c r="G186" s="88">
        <f t="shared" si="61"/>
        <v>0</v>
      </c>
      <c r="H186" s="88">
        <f t="shared" si="61"/>
        <v>0</v>
      </c>
      <c r="I186" s="86"/>
    </row>
    <row r="187" spans="2:9" ht="12" customHeight="1" x14ac:dyDescent="0.25">
      <c r="B187" s="38"/>
      <c r="C187" s="48"/>
      <c r="D187" s="49">
        <v>4241</v>
      </c>
      <c r="E187" s="35" t="s">
        <v>112</v>
      </c>
      <c r="F187" s="88"/>
      <c r="G187" s="89"/>
      <c r="H187" s="89">
        <v>0</v>
      </c>
      <c r="I187" s="86"/>
    </row>
    <row r="188" spans="2:9" s="60" customFormat="1" ht="12" customHeight="1" x14ac:dyDescent="0.25">
      <c r="B188" s="61" t="s">
        <v>253</v>
      </c>
      <c r="C188" s="65"/>
      <c r="D188" s="62"/>
      <c r="E188" s="63" t="s">
        <v>254</v>
      </c>
      <c r="F188" s="87">
        <f>F189+F195</f>
        <v>7532.85</v>
      </c>
      <c r="G188" s="87">
        <f t="shared" ref="G188:H188" si="63">G189+G195</f>
        <v>0</v>
      </c>
      <c r="H188" s="87">
        <f t="shared" si="63"/>
        <v>1250.19</v>
      </c>
      <c r="I188" s="86">
        <f t="shared" si="62"/>
        <v>16.596507298034606</v>
      </c>
    </row>
    <row r="189" spans="2:9" s="44" customFormat="1" ht="12" customHeight="1" x14ac:dyDescent="0.25">
      <c r="B189" s="47">
        <v>3</v>
      </c>
      <c r="C189" s="54"/>
      <c r="D189" s="55"/>
      <c r="E189" s="147" t="s">
        <v>3</v>
      </c>
      <c r="F189" s="85">
        <f>F190</f>
        <v>4532.8500000000004</v>
      </c>
      <c r="G189" s="85">
        <f t="shared" ref="G189:H189" si="64">G190</f>
        <v>0</v>
      </c>
      <c r="H189" s="85">
        <f t="shared" si="64"/>
        <v>332.19</v>
      </c>
      <c r="I189" s="86">
        <f t="shared" si="62"/>
        <v>7.3285019358681618</v>
      </c>
    </row>
    <row r="190" spans="2:9" s="44" customFormat="1" ht="12" customHeight="1" x14ac:dyDescent="0.25">
      <c r="B190" s="145">
        <v>32</v>
      </c>
      <c r="C190" s="54"/>
      <c r="D190" s="55"/>
      <c r="E190" s="147" t="s">
        <v>12</v>
      </c>
      <c r="F190" s="85">
        <v>4532.8500000000004</v>
      </c>
      <c r="G190" s="85">
        <f t="shared" ref="G190:H190" si="65">G191+G193</f>
        <v>0</v>
      </c>
      <c r="H190" s="85">
        <f t="shared" si="65"/>
        <v>332.19</v>
      </c>
      <c r="I190" s="86">
        <f t="shared" si="62"/>
        <v>7.3285019358681618</v>
      </c>
    </row>
    <row r="191" spans="2:9" ht="12" customHeight="1" x14ac:dyDescent="0.25">
      <c r="B191" s="38"/>
      <c r="C191" s="48">
        <v>322</v>
      </c>
      <c r="D191" s="49"/>
      <c r="E191" s="35" t="s">
        <v>79</v>
      </c>
      <c r="F191" s="88">
        <f>F192</f>
        <v>0</v>
      </c>
      <c r="G191" s="88">
        <f t="shared" ref="G191:H191" si="66">G192</f>
        <v>0</v>
      </c>
      <c r="H191" s="88">
        <f t="shared" si="66"/>
        <v>148.81</v>
      </c>
      <c r="I191" s="86"/>
    </row>
    <row r="192" spans="2:9" ht="12" customHeight="1" x14ac:dyDescent="0.25">
      <c r="B192" s="38"/>
      <c r="C192" s="48"/>
      <c r="D192" s="49">
        <v>3221</v>
      </c>
      <c r="E192" s="35" t="s">
        <v>175</v>
      </c>
      <c r="F192" s="88"/>
      <c r="G192" s="88"/>
      <c r="H192" s="88">
        <v>148.81</v>
      </c>
      <c r="I192" s="86"/>
    </row>
    <row r="193" spans="2:9" ht="12" customHeight="1" x14ac:dyDescent="0.25">
      <c r="B193" s="38"/>
      <c r="C193" s="48">
        <v>323</v>
      </c>
      <c r="D193" s="49"/>
      <c r="E193" s="35" t="s">
        <v>86</v>
      </c>
      <c r="F193" s="88">
        <f>F194</f>
        <v>0</v>
      </c>
      <c r="G193" s="88">
        <f t="shared" ref="G193:H193" si="67">G194</f>
        <v>0</v>
      </c>
      <c r="H193" s="88">
        <f t="shared" si="67"/>
        <v>183.38</v>
      </c>
      <c r="I193" s="86"/>
    </row>
    <row r="194" spans="2:9" ht="12" customHeight="1" x14ac:dyDescent="0.25">
      <c r="B194" s="38"/>
      <c r="C194" s="48"/>
      <c r="D194" s="49">
        <v>3232</v>
      </c>
      <c r="E194" s="35" t="s">
        <v>261</v>
      </c>
      <c r="F194" s="88"/>
      <c r="G194" s="88"/>
      <c r="H194" s="88">
        <v>183.38</v>
      </c>
      <c r="I194" s="86"/>
    </row>
    <row r="195" spans="2:9" s="44" customFormat="1" ht="12" customHeight="1" x14ac:dyDescent="0.25">
      <c r="B195" s="47">
        <v>4</v>
      </c>
      <c r="C195" s="54"/>
      <c r="D195" s="55"/>
      <c r="E195" s="147" t="s">
        <v>5</v>
      </c>
      <c r="F195" s="85">
        <f>F196</f>
        <v>3000</v>
      </c>
      <c r="G195" s="85">
        <f t="shared" ref="G195:H195" si="68">G196</f>
        <v>0</v>
      </c>
      <c r="H195" s="85">
        <f t="shared" si="68"/>
        <v>918</v>
      </c>
      <c r="I195" s="86">
        <f t="shared" si="62"/>
        <v>30.599999999999998</v>
      </c>
    </row>
    <row r="196" spans="2:9" s="44" customFormat="1" ht="12" customHeight="1" x14ac:dyDescent="0.25">
      <c r="B196" s="145">
        <v>42</v>
      </c>
      <c r="C196" s="54"/>
      <c r="D196" s="55"/>
      <c r="E196" s="147" t="s">
        <v>171</v>
      </c>
      <c r="F196" s="85">
        <v>3000</v>
      </c>
      <c r="G196" s="85">
        <f t="shared" ref="G196:H196" si="69">G197+G199</f>
        <v>0</v>
      </c>
      <c r="H196" s="85">
        <f t="shared" si="69"/>
        <v>918</v>
      </c>
      <c r="I196" s="86">
        <f t="shared" si="62"/>
        <v>30.599999999999998</v>
      </c>
    </row>
    <row r="197" spans="2:9" ht="12" customHeight="1" x14ac:dyDescent="0.25">
      <c r="B197" s="38"/>
      <c r="C197" s="48">
        <v>422</v>
      </c>
      <c r="D197" s="49"/>
      <c r="E197" s="35" t="s">
        <v>161</v>
      </c>
      <c r="F197" s="88"/>
      <c r="G197" s="88"/>
      <c r="H197" s="88">
        <v>751.76</v>
      </c>
      <c r="I197" s="86"/>
    </row>
    <row r="198" spans="2:9" ht="12" customHeight="1" x14ac:dyDescent="0.25">
      <c r="B198" s="38"/>
      <c r="C198" s="48"/>
      <c r="D198" s="49">
        <v>4227</v>
      </c>
      <c r="E198" s="35" t="s">
        <v>110</v>
      </c>
      <c r="F198" s="88"/>
      <c r="G198" s="88"/>
      <c r="H198" s="88">
        <v>751.76</v>
      </c>
      <c r="I198" s="86"/>
    </row>
    <row r="199" spans="2:9" ht="12" customHeight="1" x14ac:dyDescent="0.25">
      <c r="B199" s="38"/>
      <c r="C199" s="48">
        <v>424</v>
      </c>
      <c r="D199" s="49"/>
      <c r="E199" s="35" t="s">
        <v>172</v>
      </c>
      <c r="F199" s="88"/>
      <c r="G199" s="88"/>
      <c r="H199" s="88">
        <v>166.24</v>
      </c>
      <c r="I199" s="86"/>
    </row>
    <row r="200" spans="2:9" ht="12" customHeight="1" x14ac:dyDescent="0.25">
      <c r="B200" s="38"/>
      <c r="C200" s="48"/>
      <c r="D200" s="49">
        <v>4241</v>
      </c>
      <c r="E200" s="35" t="s">
        <v>112</v>
      </c>
      <c r="F200" s="88"/>
      <c r="G200" s="88"/>
      <c r="H200" s="88">
        <v>166.24</v>
      </c>
      <c r="I200" s="86"/>
    </row>
    <row r="201" spans="2:9" s="60" customFormat="1" ht="12" customHeight="1" x14ac:dyDescent="0.25">
      <c r="B201" s="61" t="s">
        <v>195</v>
      </c>
      <c r="C201" s="54"/>
      <c r="D201" s="62"/>
      <c r="E201" s="63" t="s">
        <v>157</v>
      </c>
      <c r="F201" s="87">
        <f>F202+F213</f>
        <v>13150</v>
      </c>
      <c r="G201" s="87">
        <f t="shared" ref="G201:H201" si="70">G202+G213</f>
        <v>0</v>
      </c>
      <c r="H201" s="87">
        <f t="shared" si="70"/>
        <v>12098</v>
      </c>
      <c r="I201" s="86">
        <f t="shared" si="62"/>
        <v>92</v>
      </c>
    </row>
    <row r="202" spans="2:9" s="44" customFormat="1" ht="12" customHeight="1" x14ac:dyDescent="0.25">
      <c r="B202" s="47">
        <v>3</v>
      </c>
      <c r="C202" s="65"/>
      <c r="D202" s="55"/>
      <c r="E202" s="147" t="s">
        <v>3</v>
      </c>
      <c r="F202" s="85">
        <f>F203</f>
        <v>13150</v>
      </c>
      <c r="G202" s="85">
        <f t="shared" ref="G202:H202" si="71">G203</f>
        <v>0</v>
      </c>
      <c r="H202" s="85">
        <f t="shared" si="71"/>
        <v>12098</v>
      </c>
      <c r="I202" s="86">
        <f t="shared" si="62"/>
        <v>92</v>
      </c>
    </row>
    <row r="203" spans="2:9" s="44" customFormat="1" ht="12" customHeight="1" x14ac:dyDescent="0.25">
      <c r="B203" s="145">
        <v>32</v>
      </c>
      <c r="C203" s="54"/>
      <c r="D203" s="55"/>
      <c r="E203" s="147" t="s">
        <v>174</v>
      </c>
      <c r="F203" s="85">
        <v>13150</v>
      </c>
      <c r="G203" s="85">
        <v>0</v>
      </c>
      <c r="H203" s="85">
        <f t="shared" ref="H203" si="72">H204+H208+H211</f>
        <v>12098</v>
      </c>
      <c r="I203" s="86">
        <f t="shared" si="62"/>
        <v>92</v>
      </c>
    </row>
    <row r="204" spans="2:9" ht="12" customHeight="1" x14ac:dyDescent="0.25">
      <c r="B204" s="38"/>
      <c r="C204" s="48">
        <v>322</v>
      </c>
      <c r="D204" s="49"/>
      <c r="E204" s="35" t="s">
        <v>79</v>
      </c>
      <c r="F204" s="88"/>
      <c r="G204" s="88">
        <f t="shared" ref="G204:H204" si="73">G205+G206+G207</f>
        <v>0</v>
      </c>
      <c r="H204" s="88">
        <f t="shared" si="73"/>
        <v>648.69000000000005</v>
      </c>
      <c r="I204" s="86"/>
    </row>
    <row r="205" spans="2:9" ht="12" customHeight="1" x14ac:dyDescent="0.25">
      <c r="B205" s="38"/>
      <c r="C205" s="48"/>
      <c r="D205" s="49">
        <v>3221</v>
      </c>
      <c r="E205" s="35" t="s">
        <v>175</v>
      </c>
      <c r="F205" s="88"/>
      <c r="G205" s="89"/>
      <c r="H205" s="89">
        <v>257.44</v>
      </c>
      <c r="I205" s="86"/>
    </row>
    <row r="206" spans="2:9" ht="12" customHeight="1" x14ac:dyDescent="0.25">
      <c r="B206" s="38"/>
      <c r="C206" s="48"/>
      <c r="D206" s="49">
        <v>3222</v>
      </c>
      <c r="E206" s="35" t="s">
        <v>81</v>
      </c>
      <c r="F206" s="88"/>
      <c r="G206" s="89"/>
      <c r="H206" s="89">
        <v>238.75</v>
      </c>
      <c r="I206" s="86"/>
    </row>
    <row r="207" spans="2:9" ht="12" customHeight="1" x14ac:dyDescent="0.25">
      <c r="B207" s="38"/>
      <c r="C207" s="48"/>
      <c r="D207" s="49">
        <v>3225</v>
      </c>
      <c r="E207" s="35" t="s">
        <v>84</v>
      </c>
      <c r="F207" s="88"/>
      <c r="G207" s="89"/>
      <c r="H207" s="89">
        <v>152.5</v>
      </c>
      <c r="I207" s="86"/>
    </row>
    <row r="208" spans="2:9" ht="12" customHeight="1" x14ac:dyDescent="0.25">
      <c r="B208" s="38"/>
      <c r="C208" s="48">
        <v>323</v>
      </c>
      <c r="D208" s="49"/>
      <c r="E208" s="35" t="s">
        <v>86</v>
      </c>
      <c r="F208" s="88">
        <f>F209+F210</f>
        <v>0</v>
      </c>
      <c r="G208" s="88">
        <f t="shared" ref="G208:H208" si="74">G209+G210</f>
        <v>0</v>
      </c>
      <c r="H208" s="88">
        <f t="shared" si="74"/>
        <v>4066</v>
      </c>
      <c r="I208" s="86"/>
    </row>
    <row r="209" spans="2:9" ht="12" customHeight="1" x14ac:dyDescent="0.25">
      <c r="B209" s="38"/>
      <c r="C209" s="48"/>
      <c r="D209" s="49">
        <v>3231</v>
      </c>
      <c r="E209" s="35" t="s">
        <v>87</v>
      </c>
      <c r="F209" s="88"/>
      <c r="G209" s="89"/>
      <c r="H209" s="89">
        <v>4066</v>
      </c>
      <c r="I209" s="86"/>
    </row>
    <row r="210" spans="2:9" ht="12" customHeight="1" x14ac:dyDescent="0.25">
      <c r="B210" s="38"/>
      <c r="C210" s="48"/>
      <c r="D210" s="49">
        <v>3236</v>
      </c>
      <c r="E210" s="35" t="s">
        <v>92</v>
      </c>
      <c r="F210" s="88"/>
      <c r="G210" s="89"/>
      <c r="H210" s="89">
        <v>0</v>
      </c>
      <c r="I210" s="86"/>
    </row>
    <row r="211" spans="2:9" ht="12" customHeight="1" x14ac:dyDescent="0.25">
      <c r="B211" s="38"/>
      <c r="C211" s="48">
        <v>329</v>
      </c>
      <c r="D211" s="49"/>
      <c r="E211" s="35" t="s">
        <v>96</v>
      </c>
      <c r="F211" s="88">
        <f>F212</f>
        <v>0</v>
      </c>
      <c r="G211" s="88">
        <f t="shared" ref="G211:H211" si="75">G212</f>
        <v>0</v>
      </c>
      <c r="H211" s="88">
        <f t="shared" si="75"/>
        <v>7383.31</v>
      </c>
      <c r="I211" s="86"/>
    </row>
    <row r="212" spans="2:9" ht="12" customHeight="1" x14ac:dyDescent="0.25">
      <c r="B212" s="38"/>
      <c r="C212" s="48"/>
      <c r="D212" s="49">
        <v>3299</v>
      </c>
      <c r="E212" s="35" t="s">
        <v>96</v>
      </c>
      <c r="F212" s="88"/>
      <c r="G212" s="89"/>
      <c r="H212" s="89">
        <v>7383.31</v>
      </c>
      <c r="I212" s="86"/>
    </row>
    <row r="213" spans="2:9" s="44" customFormat="1" ht="12" customHeight="1" x14ac:dyDescent="0.25">
      <c r="B213" s="47">
        <v>4</v>
      </c>
      <c r="C213" s="54"/>
      <c r="D213" s="55"/>
      <c r="E213" s="147" t="s">
        <v>5</v>
      </c>
      <c r="F213" s="85"/>
      <c r="G213" s="85">
        <f t="shared" ref="G213:H215" si="76">G214</f>
        <v>0</v>
      </c>
      <c r="H213" s="85">
        <f t="shared" si="76"/>
        <v>0</v>
      </c>
      <c r="I213" s="86" t="e">
        <f t="shared" si="62"/>
        <v>#DIV/0!</v>
      </c>
    </row>
    <row r="214" spans="2:9" s="44" customFormat="1" ht="12" customHeight="1" x14ac:dyDescent="0.25">
      <c r="B214" s="145">
        <v>42</v>
      </c>
      <c r="C214" s="54"/>
      <c r="D214" s="55"/>
      <c r="E214" s="147" t="s">
        <v>171</v>
      </c>
      <c r="F214" s="85"/>
      <c r="G214" s="85">
        <f t="shared" si="76"/>
        <v>0</v>
      </c>
      <c r="H214" s="85">
        <f t="shared" si="76"/>
        <v>0</v>
      </c>
      <c r="I214" s="86" t="e">
        <f t="shared" si="62"/>
        <v>#DIV/0!</v>
      </c>
    </row>
    <row r="215" spans="2:9" ht="12" customHeight="1" x14ac:dyDescent="0.25">
      <c r="B215" s="38"/>
      <c r="C215" s="48">
        <v>422</v>
      </c>
      <c r="D215" s="49"/>
      <c r="E215" s="35" t="s">
        <v>161</v>
      </c>
      <c r="F215" s="88"/>
      <c r="G215" s="88">
        <v>0</v>
      </c>
      <c r="H215" s="88">
        <f t="shared" si="76"/>
        <v>0</v>
      </c>
      <c r="I215" s="86"/>
    </row>
    <row r="216" spans="2:9" ht="12" customHeight="1" x14ac:dyDescent="0.25">
      <c r="B216" s="38"/>
      <c r="C216" s="48"/>
      <c r="D216" s="49">
        <v>4227</v>
      </c>
      <c r="E216" s="35" t="s">
        <v>110</v>
      </c>
      <c r="F216" s="88"/>
      <c r="G216" s="89"/>
      <c r="H216" s="89">
        <v>0</v>
      </c>
      <c r="I216" s="86"/>
    </row>
    <row r="217" spans="2:9" s="60" customFormat="1" ht="12" customHeight="1" x14ac:dyDescent="0.25">
      <c r="B217" s="61" t="s">
        <v>158</v>
      </c>
      <c r="C217" s="54"/>
      <c r="D217" s="62"/>
      <c r="E217" s="63" t="s">
        <v>159</v>
      </c>
      <c r="F217" s="87">
        <f>F218+F248</f>
        <v>1146400</v>
      </c>
      <c r="G217" s="87">
        <f t="shared" ref="G217:H217" si="77">G218+G248</f>
        <v>0</v>
      </c>
      <c r="H217" s="87">
        <f t="shared" si="77"/>
        <v>1143203.6299999999</v>
      </c>
      <c r="I217" s="86">
        <f t="shared" si="62"/>
        <v>99.721181960921129</v>
      </c>
    </row>
    <row r="218" spans="2:9" s="44" customFormat="1" ht="12" customHeight="1" x14ac:dyDescent="0.25">
      <c r="B218" s="47">
        <v>3</v>
      </c>
      <c r="C218" s="65"/>
      <c r="D218" s="55"/>
      <c r="E218" s="147" t="s">
        <v>3</v>
      </c>
      <c r="F218" s="85">
        <f>F219+F228+F242+F245</f>
        <v>1143350</v>
      </c>
      <c r="G218" s="85">
        <f t="shared" ref="G218" si="78">G219+G228+G242+G245</f>
        <v>0</v>
      </c>
      <c r="H218" s="85">
        <f>H219+H228+H242+H245</f>
        <v>1140486.98</v>
      </c>
      <c r="I218" s="86">
        <f t="shared" si="62"/>
        <v>99.749593737700621</v>
      </c>
    </row>
    <row r="219" spans="2:9" s="44" customFormat="1" ht="12" customHeight="1" x14ac:dyDescent="0.25">
      <c r="B219" s="145">
        <v>31</v>
      </c>
      <c r="C219" s="54"/>
      <c r="D219" s="55"/>
      <c r="E219" s="147" t="s">
        <v>4</v>
      </c>
      <c r="F219" s="85">
        <v>1053000</v>
      </c>
      <c r="G219" s="85">
        <v>0</v>
      </c>
      <c r="H219" s="85">
        <f t="shared" ref="H219" si="79">H220+H224+H226</f>
        <v>1058576.3500000001</v>
      </c>
      <c r="I219" s="86">
        <f t="shared" si="62"/>
        <v>100.52956790123457</v>
      </c>
    </row>
    <row r="220" spans="2:9" ht="12" customHeight="1" x14ac:dyDescent="0.25">
      <c r="B220" s="38"/>
      <c r="C220" s="48">
        <v>311</v>
      </c>
      <c r="D220" s="49"/>
      <c r="E220" s="35" t="s">
        <v>176</v>
      </c>
      <c r="F220" s="89">
        <f>G221+G222+G223</f>
        <v>0</v>
      </c>
      <c r="G220" s="91"/>
      <c r="H220" s="88">
        <f t="shared" ref="H220" si="80">H221+H222+H223</f>
        <v>873344.34000000008</v>
      </c>
      <c r="I220" s="86"/>
    </row>
    <row r="221" spans="2:9" ht="12" customHeight="1" x14ac:dyDescent="0.25">
      <c r="B221" s="38"/>
      <c r="C221" s="48"/>
      <c r="D221" s="49">
        <v>3111</v>
      </c>
      <c r="E221" s="35" t="s">
        <v>29</v>
      </c>
      <c r="F221" s="88"/>
      <c r="G221" s="89"/>
      <c r="H221" s="89">
        <v>844083.47</v>
      </c>
      <c r="I221" s="86"/>
    </row>
    <row r="222" spans="2:9" ht="12" customHeight="1" x14ac:dyDescent="0.25">
      <c r="B222" s="38"/>
      <c r="C222" s="48"/>
      <c r="D222" s="49">
        <v>3113</v>
      </c>
      <c r="E222" s="35" t="s">
        <v>72</v>
      </c>
      <c r="F222" s="88"/>
      <c r="G222" s="89"/>
      <c r="H222" s="89">
        <v>17193.060000000001</v>
      </c>
      <c r="I222" s="86"/>
    </row>
    <row r="223" spans="2:9" ht="12" customHeight="1" x14ac:dyDescent="0.25">
      <c r="B223" s="38"/>
      <c r="C223" s="48"/>
      <c r="D223" s="49">
        <v>3114</v>
      </c>
      <c r="E223" s="35" t="s">
        <v>177</v>
      </c>
      <c r="F223" s="88"/>
      <c r="G223" s="89"/>
      <c r="H223" s="89">
        <v>12067.81</v>
      </c>
      <c r="I223" s="86"/>
    </row>
    <row r="224" spans="2:9" ht="12" customHeight="1" x14ac:dyDescent="0.25">
      <c r="B224" s="38"/>
      <c r="C224" s="48">
        <v>312</v>
      </c>
      <c r="D224" s="49"/>
      <c r="E224" s="35" t="s">
        <v>74</v>
      </c>
      <c r="F224" s="88">
        <f>F225</f>
        <v>0</v>
      </c>
      <c r="G224" s="88">
        <f t="shared" ref="G224:H224" si="81">G225</f>
        <v>0</v>
      </c>
      <c r="H224" s="88">
        <f t="shared" si="81"/>
        <v>41130.050000000003</v>
      </c>
      <c r="I224" s="86"/>
    </row>
    <row r="225" spans="2:9" ht="12" customHeight="1" x14ac:dyDescent="0.25">
      <c r="B225" s="38"/>
      <c r="C225" s="48"/>
      <c r="D225" s="49">
        <v>3121</v>
      </c>
      <c r="E225" s="35" t="s">
        <v>74</v>
      </c>
      <c r="F225" s="88"/>
      <c r="G225" s="89"/>
      <c r="H225" s="89">
        <v>41130.050000000003</v>
      </c>
      <c r="I225" s="86"/>
    </row>
    <row r="226" spans="2:9" ht="12" customHeight="1" x14ac:dyDescent="0.25">
      <c r="B226" s="38"/>
      <c r="C226" s="48">
        <v>313</v>
      </c>
      <c r="D226" s="49"/>
      <c r="E226" s="35" t="s">
        <v>75</v>
      </c>
      <c r="F226" s="88">
        <f>F227</f>
        <v>0</v>
      </c>
      <c r="G226" s="88">
        <f t="shared" ref="G226:H226" si="82">G227</f>
        <v>0</v>
      </c>
      <c r="H226" s="88">
        <f t="shared" si="82"/>
        <v>144101.96</v>
      </c>
      <c r="I226" s="86"/>
    </row>
    <row r="227" spans="2:9" ht="12" customHeight="1" x14ac:dyDescent="0.25">
      <c r="B227" s="38"/>
      <c r="C227" s="48"/>
      <c r="D227" s="49">
        <v>3132</v>
      </c>
      <c r="E227" s="35" t="s">
        <v>178</v>
      </c>
      <c r="F227" s="88"/>
      <c r="G227" s="89"/>
      <c r="H227" s="89">
        <v>144101.96</v>
      </c>
      <c r="I227" s="86"/>
    </row>
    <row r="228" spans="2:9" s="44" customFormat="1" ht="12" customHeight="1" x14ac:dyDescent="0.25">
      <c r="B228" s="145">
        <v>32</v>
      </c>
      <c r="C228" s="54"/>
      <c r="D228" s="55"/>
      <c r="E228" s="147" t="s">
        <v>263</v>
      </c>
      <c r="F228" s="85">
        <v>78990</v>
      </c>
      <c r="G228" s="90">
        <v>0</v>
      </c>
      <c r="H228" s="90">
        <f>H229+H233+H236+H239</f>
        <v>71407.66</v>
      </c>
      <c r="I228" s="86">
        <f t="shared" si="62"/>
        <v>90.400886188125085</v>
      </c>
    </row>
    <row r="229" spans="2:9" ht="12" customHeight="1" x14ac:dyDescent="0.25">
      <c r="B229" s="38"/>
      <c r="C229" s="48">
        <v>321</v>
      </c>
      <c r="D229" s="49"/>
      <c r="E229" s="35" t="s">
        <v>30</v>
      </c>
      <c r="F229" s="88">
        <f>F230+F231+F232</f>
        <v>0</v>
      </c>
      <c r="G229" s="88">
        <f t="shared" ref="G229" si="83">G230+G231+G232</f>
        <v>0</v>
      </c>
      <c r="H229" s="88">
        <f>H230+H231+H232</f>
        <v>26335.119999999999</v>
      </c>
      <c r="I229" s="86"/>
    </row>
    <row r="230" spans="2:9" ht="12" customHeight="1" x14ac:dyDescent="0.25">
      <c r="B230" s="38"/>
      <c r="C230" s="48"/>
      <c r="D230" s="49">
        <v>3211</v>
      </c>
      <c r="E230" s="35" t="s">
        <v>31</v>
      </c>
      <c r="F230" s="88"/>
      <c r="G230" s="89"/>
      <c r="H230" s="89">
        <v>0</v>
      </c>
      <c r="I230" s="86"/>
    </row>
    <row r="231" spans="2:9" ht="12" customHeight="1" x14ac:dyDescent="0.25">
      <c r="B231" s="38"/>
      <c r="C231" s="48"/>
      <c r="D231" s="49">
        <v>3212</v>
      </c>
      <c r="E231" s="35" t="s">
        <v>179</v>
      </c>
      <c r="F231" s="88"/>
      <c r="G231" s="89"/>
      <c r="H231" s="89">
        <v>26335.119999999999</v>
      </c>
      <c r="I231" s="86"/>
    </row>
    <row r="232" spans="2:9" ht="12" customHeight="1" x14ac:dyDescent="0.25">
      <c r="B232" s="38"/>
      <c r="C232" s="48"/>
      <c r="D232" s="49">
        <v>3213</v>
      </c>
      <c r="E232" s="35" t="s">
        <v>78</v>
      </c>
      <c r="F232" s="88"/>
      <c r="G232" s="89"/>
      <c r="H232" s="89">
        <v>0</v>
      </c>
      <c r="I232" s="86"/>
    </row>
    <row r="233" spans="2:9" ht="12" customHeight="1" x14ac:dyDescent="0.25">
      <c r="B233" s="38"/>
      <c r="C233" s="48">
        <v>322</v>
      </c>
      <c r="D233" s="49"/>
      <c r="E233" s="35" t="s">
        <v>79</v>
      </c>
      <c r="F233" s="88">
        <f>F235</f>
        <v>0</v>
      </c>
      <c r="G233" s="88">
        <f t="shared" ref="G233" si="84">G235</f>
        <v>0</v>
      </c>
      <c r="H233" s="88">
        <f>H234+H235</f>
        <v>40867.090000000004</v>
      </c>
      <c r="I233" s="86"/>
    </row>
    <row r="234" spans="2:9" ht="12" customHeight="1" x14ac:dyDescent="0.25">
      <c r="B234" s="38"/>
      <c r="C234" s="48"/>
      <c r="D234" s="49">
        <v>3221</v>
      </c>
      <c r="E234" s="35" t="s">
        <v>175</v>
      </c>
      <c r="F234" s="88"/>
      <c r="G234" s="88"/>
      <c r="H234" s="88">
        <v>486.66</v>
      </c>
      <c r="I234" s="86"/>
    </row>
    <row r="235" spans="2:9" ht="12" customHeight="1" x14ac:dyDescent="0.25">
      <c r="B235" s="38"/>
      <c r="C235" s="48"/>
      <c r="D235" s="49">
        <v>3222</v>
      </c>
      <c r="E235" s="35" t="s">
        <v>81</v>
      </c>
      <c r="F235" s="88"/>
      <c r="G235" s="89"/>
      <c r="H235" s="89">
        <v>40380.43</v>
      </c>
      <c r="I235" s="86"/>
    </row>
    <row r="236" spans="2:9" ht="12" customHeight="1" x14ac:dyDescent="0.25">
      <c r="B236" s="38"/>
      <c r="C236" s="48">
        <v>323</v>
      </c>
      <c r="D236" s="49"/>
      <c r="E236" s="35" t="s">
        <v>86</v>
      </c>
      <c r="F236" s="88">
        <f>F237+F238</f>
        <v>0</v>
      </c>
      <c r="G236" s="88">
        <f t="shared" ref="G236:H236" si="85">G237+G238</f>
        <v>0</v>
      </c>
      <c r="H236" s="88">
        <f t="shared" si="85"/>
        <v>1978.05</v>
      </c>
      <c r="I236" s="86"/>
    </row>
    <row r="237" spans="2:9" ht="12" customHeight="1" x14ac:dyDescent="0.25">
      <c r="B237" s="38"/>
      <c r="C237" s="48"/>
      <c r="D237" s="49">
        <v>3231</v>
      </c>
      <c r="E237" s="35" t="s">
        <v>180</v>
      </c>
      <c r="F237" s="88"/>
      <c r="G237" s="89"/>
      <c r="H237" s="89">
        <v>1559.99</v>
      </c>
      <c r="I237" s="86"/>
    </row>
    <row r="238" spans="2:9" ht="12" customHeight="1" x14ac:dyDescent="0.25">
      <c r="B238" s="38"/>
      <c r="C238" s="48"/>
      <c r="D238" s="49">
        <v>3237</v>
      </c>
      <c r="E238" s="35" t="s">
        <v>93</v>
      </c>
      <c r="F238" s="88"/>
      <c r="G238" s="88"/>
      <c r="H238" s="88">
        <v>418.06</v>
      </c>
      <c r="I238" s="86"/>
    </row>
    <row r="239" spans="2:9" ht="12" customHeight="1" x14ac:dyDescent="0.25">
      <c r="B239" s="38"/>
      <c r="C239" s="48">
        <v>329</v>
      </c>
      <c r="D239" s="49"/>
      <c r="E239" s="35" t="s">
        <v>96</v>
      </c>
      <c r="F239" s="88">
        <f>F240</f>
        <v>0</v>
      </c>
      <c r="G239" s="88">
        <f t="shared" ref="G239" si="86">G240</f>
        <v>0</v>
      </c>
      <c r="H239" s="88">
        <f>H240+H241</f>
        <v>2227.4</v>
      </c>
      <c r="I239" s="86"/>
    </row>
    <row r="240" spans="2:9" ht="12" customHeight="1" x14ac:dyDescent="0.25">
      <c r="B240" s="38"/>
      <c r="C240" s="48"/>
      <c r="D240" s="49">
        <v>3295</v>
      </c>
      <c r="E240" s="35" t="s">
        <v>166</v>
      </c>
      <c r="F240" s="88"/>
      <c r="G240" s="89"/>
      <c r="H240" s="89">
        <v>1988</v>
      </c>
      <c r="I240" s="86"/>
    </row>
    <row r="241" spans="2:9" ht="12" customHeight="1" x14ac:dyDescent="0.25">
      <c r="B241" s="38"/>
      <c r="C241" s="48"/>
      <c r="D241" s="49">
        <v>3299</v>
      </c>
      <c r="E241" s="35" t="s">
        <v>96</v>
      </c>
      <c r="F241" s="88"/>
      <c r="G241" s="88"/>
      <c r="H241" s="88">
        <v>239.4</v>
      </c>
      <c r="I241" s="86"/>
    </row>
    <row r="242" spans="2:9" s="44" customFormat="1" ht="12" customHeight="1" x14ac:dyDescent="0.25">
      <c r="B242" s="145">
        <v>37</v>
      </c>
      <c r="C242" s="54"/>
      <c r="D242" s="55"/>
      <c r="E242" s="45" t="s">
        <v>222</v>
      </c>
      <c r="F242" s="85">
        <v>10900</v>
      </c>
      <c r="G242" s="85">
        <v>0</v>
      </c>
      <c r="H242" s="85">
        <f t="shared" ref="G242:H243" si="87">H243</f>
        <v>10043.969999999999</v>
      </c>
      <c r="I242" s="86">
        <f t="shared" ref="I242:I261" si="88">H242/F242*100</f>
        <v>92.146513761467887</v>
      </c>
    </row>
    <row r="243" spans="2:9" ht="12" customHeight="1" x14ac:dyDescent="0.25">
      <c r="B243" s="38"/>
      <c r="C243" s="48">
        <v>372</v>
      </c>
      <c r="D243" s="49"/>
      <c r="E243" s="35" t="s">
        <v>105</v>
      </c>
      <c r="F243" s="88"/>
      <c r="G243" s="88">
        <f t="shared" si="87"/>
        <v>0</v>
      </c>
      <c r="H243" s="88">
        <f t="shared" si="87"/>
        <v>10043.969999999999</v>
      </c>
      <c r="I243" s="86"/>
    </row>
    <row r="244" spans="2:9" ht="12" customHeight="1" x14ac:dyDescent="0.25">
      <c r="B244" s="38"/>
      <c r="C244" s="48"/>
      <c r="D244" s="49">
        <v>3722</v>
      </c>
      <c r="E244" s="35" t="s">
        <v>106</v>
      </c>
      <c r="F244" s="88"/>
      <c r="G244" s="89"/>
      <c r="H244" s="89">
        <v>10043.969999999999</v>
      </c>
      <c r="I244" s="86"/>
    </row>
    <row r="245" spans="2:9" s="44" customFormat="1" ht="12" customHeight="1" x14ac:dyDescent="0.25">
      <c r="B245" s="145">
        <v>38</v>
      </c>
      <c r="C245" s="54"/>
      <c r="D245" s="55"/>
      <c r="E245" s="147" t="s">
        <v>107</v>
      </c>
      <c r="F245" s="85">
        <v>460</v>
      </c>
      <c r="G245" s="85">
        <v>0</v>
      </c>
      <c r="H245" s="85">
        <f t="shared" ref="G245:H246" si="89">H246</f>
        <v>459</v>
      </c>
      <c r="I245" s="86">
        <f t="shared" si="88"/>
        <v>99.782608695652172</v>
      </c>
    </row>
    <row r="246" spans="2:9" ht="12" customHeight="1" x14ac:dyDescent="0.25">
      <c r="B246" s="38"/>
      <c r="C246" s="48">
        <v>381</v>
      </c>
      <c r="D246" s="49"/>
      <c r="E246" s="35" t="s">
        <v>66</v>
      </c>
      <c r="F246" s="88">
        <f>F247</f>
        <v>0</v>
      </c>
      <c r="G246" s="88">
        <f t="shared" si="89"/>
        <v>0</v>
      </c>
      <c r="H246" s="88">
        <f t="shared" si="89"/>
        <v>459</v>
      </c>
      <c r="I246" s="86"/>
    </row>
    <row r="247" spans="2:9" ht="12" customHeight="1" x14ac:dyDescent="0.25">
      <c r="B247" s="38"/>
      <c r="C247" s="48"/>
      <c r="D247" s="49">
        <v>3812</v>
      </c>
      <c r="E247" s="35" t="s">
        <v>108</v>
      </c>
      <c r="F247" s="88"/>
      <c r="G247" s="89"/>
      <c r="H247" s="89">
        <v>459</v>
      </c>
      <c r="I247" s="86"/>
    </row>
    <row r="248" spans="2:9" s="44" customFormat="1" ht="12" customHeight="1" x14ac:dyDescent="0.25">
      <c r="B248" s="47">
        <v>4</v>
      </c>
      <c r="C248" s="54"/>
      <c r="D248" s="55"/>
      <c r="E248" s="147" t="s">
        <v>5</v>
      </c>
      <c r="F248" s="189">
        <f>F249</f>
        <v>3050</v>
      </c>
      <c r="G248" s="189">
        <f t="shared" ref="G248:H248" si="90">G249</f>
        <v>0</v>
      </c>
      <c r="H248" s="189">
        <f t="shared" si="90"/>
        <v>2716.65</v>
      </c>
      <c r="I248" s="86">
        <f t="shared" si="88"/>
        <v>89.070491803278699</v>
      </c>
    </row>
    <row r="249" spans="2:9" s="44" customFormat="1" ht="12" customHeight="1" x14ac:dyDescent="0.25">
      <c r="B249" s="145">
        <v>42</v>
      </c>
      <c r="C249" s="54"/>
      <c r="D249" s="55"/>
      <c r="E249" s="147" t="s">
        <v>144</v>
      </c>
      <c r="F249" s="189">
        <v>3050</v>
      </c>
      <c r="G249" s="85">
        <v>0</v>
      </c>
      <c r="H249" s="85">
        <f t="shared" ref="G249:H250" si="91">H250</f>
        <v>2716.65</v>
      </c>
      <c r="I249" s="86">
        <f t="shared" si="88"/>
        <v>89.070491803278699</v>
      </c>
    </row>
    <row r="250" spans="2:9" ht="12" customHeight="1" x14ac:dyDescent="0.25">
      <c r="B250" s="38"/>
      <c r="C250" s="48">
        <v>424</v>
      </c>
      <c r="D250" s="49"/>
      <c r="E250" s="35" t="s">
        <v>167</v>
      </c>
      <c r="F250" s="88"/>
      <c r="G250" s="88">
        <f t="shared" si="91"/>
        <v>0</v>
      </c>
      <c r="H250" s="88">
        <f t="shared" si="91"/>
        <v>2716.65</v>
      </c>
      <c r="I250" s="86"/>
    </row>
    <row r="251" spans="2:9" ht="12" customHeight="1" x14ac:dyDescent="0.25">
      <c r="B251" s="38"/>
      <c r="C251" s="48"/>
      <c r="D251" s="49">
        <v>4241</v>
      </c>
      <c r="E251" s="35" t="s">
        <v>112</v>
      </c>
      <c r="F251" s="88"/>
      <c r="G251" s="89"/>
      <c r="H251" s="89">
        <v>2716.65</v>
      </c>
      <c r="I251" s="86"/>
    </row>
    <row r="252" spans="2:9" s="60" customFormat="1" ht="12" customHeight="1" x14ac:dyDescent="0.25">
      <c r="B252" s="61" t="s">
        <v>160</v>
      </c>
      <c r="C252" s="54"/>
      <c r="D252" s="62"/>
      <c r="E252" s="63" t="s">
        <v>262</v>
      </c>
      <c r="F252" s="87">
        <f>F253</f>
        <v>3890</v>
      </c>
      <c r="G252" s="87">
        <f t="shared" ref="G252:H252" si="92">G253</f>
        <v>0</v>
      </c>
      <c r="H252" s="87">
        <f t="shared" si="92"/>
        <v>5047.91</v>
      </c>
      <c r="I252" s="86">
        <f t="shared" si="88"/>
        <v>129.76632390745502</v>
      </c>
    </row>
    <row r="253" spans="2:9" s="44" customFormat="1" ht="12" customHeight="1" x14ac:dyDescent="0.25">
      <c r="B253" s="47">
        <v>3</v>
      </c>
      <c r="C253" s="65"/>
      <c r="D253" s="55"/>
      <c r="E253" s="147" t="s">
        <v>3</v>
      </c>
      <c r="F253" s="85">
        <f>F254+F261</f>
        <v>3890</v>
      </c>
      <c r="G253" s="85">
        <f t="shared" ref="G253:H253" si="93">G254+G261</f>
        <v>0</v>
      </c>
      <c r="H253" s="85">
        <f t="shared" si="93"/>
        <v>5047.91</v>
      </c>
      <c r="I253" s="86">
        <f t="shared" si="88"/>
        <v>129.76632390745502</v>
      </c>
    </row>
    <row r="254" spans="2:9" s="44" customFormat="1" ht="12" customHeight="1" x14ac:dyDescent="0.25">
      <c r="B254" s="145">
        <v>31</v>
      </c>
      <c r="C254" s="54"/>
      <c r="D254" s="55"/>
      <c r="E254" s="147" t="s">
        <v>4</v>
      </c>
      <c r="F254" s="85">
        <v>3860</v>
      </c>
      <c r="G254" s="85">
        <v>0</v>
      </c>
      <c r="H254" s="85">
        <f>H255+H257+H259</f>
        <v>4252.91</v>
      </c>
      <c r="I254" s="86">
        <f t="shared" si="88"/>
        <v>110.17901554404143</v>
      </c>
    </row>
    <row r="255" spans="2:9" ht="12" customHeight="1" x14ac:dyDescent="0.25">
      <c r="B255" s="38"/>
      <c r="C255" s="48">
        <v>311</v>
      </c>
      <c r="D255" s="49"/>
      <c r="E255" s="35" t="s">
        <v>176</v>
      </c>
      <c r="F255" s="88">
        <f>F256</f>
        <v>0</v>
      </c>
      <c r="G255" s="88">
        <f t="shared" ref="G255:H255" si="94">G256</f>
        <v>0</v>
      </c>
      <c r="H255" s="88">
        <f t="shared" si="94"/>
        <v>3393.04</v>
      </c>
      <c r="I255" s="86"/>
    </row>
    <row r="256" spans="2:9" ht="12" customHeight="1" x14ac:dyDescent="0.25">
      <c r="B256" s="38"/>
      <c r="C256" s="48"/>
      <c r="D256" s="49">
        <v>3111</v>
      </c>
      <c r="E256" s="35" t="s">
        <v>29</v>
      </c>
      <c r="F256" s="88"/>
      <c r="G256" s="89"/>
      <c r="H256" s="89">
        <v>3393.04</v>
      </c>
      <c r="I256" s="86"/>
    </row>
    <row r="257" spans="2:9" ht="12" customHeight="1" x14ac:dyDescent="0.25">
      <c r="B257" s="38"/>
      <c r="C257" s="48">
        <v>312</v>
      </c>
      <c r="D257" s="49"/>
      <c r="E257" s="35" t="s">
        <v>74</v>
      </c>
      <c r="F257" s="88">
        <f>F258</f>
        <v>0</v>
      </c>
      <c r="G257" s="88">
        <f t="shared" ref="G257:H257" si="95">G258</f>
        <v>0</v>
      </c>
      <c r="H257" s="88">
        <f t="shared" si="95"/>
        <v>300</v>
      </c>
      <c r="I257" s="86"/>
    </row>
    <row r="258" spans="2:9" ht="12" customHeight="1" x14ac:dyDescent="0.25">
      <c r="B258" s="38"/>
      <c r="C258" s="48"/>
      <c r="D258" s="49">
        <v>3121</v>
      </c>
      <c r="E258" s="35" t="s">
        <v>74</v>
      </c>
      <c r="F258" s="88"/>
      <c r="G258" s="89"/>
      <c r="H258" s="89">
        <v>300</v>
      </c>
      <c r="I258" s="86"/>
    </row>
    <row r="259" spans="2:9" ht="12" customHeight="1" x14ac:dyDescent="0.25">
      <c r="B259" s="38"/>
      <c r="C259" s="48">
        <v>313</v>
      </c>
      <c r="D259" s="49"/>
      <c r="E259" s="35" t="s">
        <v>75</v>
      </c>
      <c r="F259" s="88">
        <f>F260</f>
        <v>0</v>
      </c>
      <c r="G259" s="88">
        <f t="shared" ref="G259:H259" si="96">G260</f>
        <v>0</v>
      </c>
      <c r="H259" s="88">
        <f t="shared" si="96"/>
        <v>559.87</v>
      </c>
      <c r="I259" s="86"/>
    </row>
    <row r="260" spans="2:9" ht="12" customHeight="1" x14ac:dyDescent="0.25">
      <c r="B260" s="38"/>
      <c r="C260" s="48"/>
      <c r="D260" s="49">
        <v>3132</v>
      </c>
      <c r="E260" s="35" t="s">
        <v>181</v>
      </c>
      <c r="F260" s="88"/>
      <c r="G260" s="89"/>
      <c r="H260" s="89">
        <v>559.87</v>
      </c>
      <c r="I260" s="86"/>
    </row>
    <row r="261" spans="2:9" s="44" customFormat="1" ht="12" customHeight="1" x14ac:dyDescent="0.25">
      <c r="B261" s="145">
        <v>32</v>
      </c>
      <c r="C261" s="54"/>
      <c r="D261" s="55"/>
      <c r="E261" s="147" t="s">
        <v>12</v>
      </c>
      <c r="F261" s="85">
        <v>30</v>
      </c>
      <c r="G261" s="85">
        <v>0</v>
      </c>
      <c r="H261" s="85">
        <f>H262+H265+H267</f>
        <v>795</v>
      </c>
      <c r="I261" s="86">
        <f t="shared" si="88"/>
        <v>2650</v>
      </c>
    </row>
    <row r="262" spans="2:9" ht="12" customHeight="1" x14ac:dyDescent="0.25">
      <c r="B262" s="38"/>
      <c r="C262" s="48">
        <v>321</v>
      </c>
      <c r="D262" s="49"/>
      <c r="E262" s="35" t="s">
        <v>30</v>
      </c>
      <c r="F262" s="88">
        <f>F263+F264</f>
        <v>0</v>
      </c>
      <c r="G262" s="88">
        <f t="shared" ref="G262:H262" si="97">G263+G264</f>
        <v>0</v>
      </c>
      <c r="H262" s="88">
        <f t="shared" si="97"/>
        <v>30</v>
      </c>
      <c r="I262" s="86"/>
    </row>
    <row r="263" spans="2:9" ht="12" customHeight="1" x14ac:dyDescent="0.25">
      <c r="B263" s="38"/>
      <c r="C263" s="48"/>
      <c r="D263" s="49">
        <v>3211</v>
      </c>
      <c r="E263" s="35" t="s">
        <v>31</v>
      </c>
      <c r="F263" s="88"/>
      <c r="G263" s="88"/>
      <c r="H263" s="88">
        <v>30</v>
      </c>
      <c r="I263" s="86"/>
    </row>
    <row r="264" spans="2:9" ht="12" customHeight="1" x14ac:dyDescent="0.25">
      <c r="B264" s="38"/>
      <c r="C264" s="48"/>
      <c r="D264" s="49">
        <v>3212</v>
      </c>
      <c r="E264" s="35" t="s">
        <v>162</v>
      </c>
      <c r="F264" s="88"/>
      <c r="G264" s="89"/>
      <c r="H264" s="89">
        <v>0</v>
      </c>
      <c r="I264" s="86"/>
    </row>
    <row r="265" spans="2:9" ht="12" customHeight="1" x14ac:dyDescent="0.25">
      <c r="B265" s="38"/>
      <c r="C265" s="48">
        <v>322</v>
      </c>
      <c r="D265" s="49"/>
      <c r="E265" s="35" t="s">
        <v>79</v>
      </c>
      <c r="F265" s="88"/>
      <c r="G265" s="88"/>
      <c r="H265" s="88">
        <v>0</v>
      </c>
      <c r="I265" s="86"/>
    </row>
    <row r="266" spans="2:9" ht="12" customHeight="1" x14ac:dyDescent="0.25">
      <c r="B266" s="38"/>
      <c r="C266" s="48"/>
      <c r="D266" s="49">
        <v>3222</v>
      </c>
      <c r="E266" s="35" t="s">
        <v>81</v>
      </c>
      <c r="F266" s="88"/>
      <c r="G266" s="88"/>
      <c r="H266" s="88">
        <v>0</v>
      </c>
      <c r="I266" s="86"/>
    </row>
    <row r="267" spans="2:9" ht="12" customHeight="1" x14ac:dyDescent="0.25">
      <c r="B267" s="38"/>
      <c r="C267" s="48">
        <v>329</v>
      </c>
      <c r="D267" s="49"/>
      <c r="E267" s="35" t="s">
        <v>96</v>
      </c>
      <c r="F267" s="88"/>
      <c r="G267" s="88"/>
      <c r="H267" s="88">
        <f t="shared" ref="H267" si="98">H268</f>
        <v>765</v>
      </c>
      <c r="I267" s="86"/>
    </row>
    <row r="268" spans="2:9" ht="12" customHeight="1" x14ac:dyDescent="0.25">
      <c r="B268" s="38"/>
      <c r="C268" s="48"/>
      <c r="D268" s="49">
        <v>3299</v>
      </c>
      <c r="E268" s="35" t="s">
        <v>96</v>
      </c>
      <c r="F268" s="88"/>
      <c r="G268" s="88"/>
      <c r="H268" s="88">
        <v>765</v>
      </c>
      <c r="I268" s="86"/>
    </row>
    <row r="269" spans="2:9" ht="13.5" customHeight="1" x14ac:dyDescent="0.25">
      <c r="B269" s="39"/>
      <c r="C269" s="71"/>
    </row>
    <row r="270" spans="2:9" ht="4.5" customHeight="1" x14ac:dyDescent="0.25">
      <c r="B270" s="39"/>
      <c r="C270" s="39"/>
    </row>
    <row r="271" spans="2:9" x14ac:dyDescent="0.25">
      <c r="B271" s="39"/>
      <c r="C271" t="s">
        <v>224</v>
      </c>
      <c r="G271" s="246" t="s">
        <v>275</v>
      </c>
      <c r="H271" s="246"/>
    </row>
    <row r="272" spans="2:9" ht="30" customHeight="1" x14ac:dyDescent="0.25">
      <c r="B272" s="34"/>
      <c r="C272" s="198" t="s">
        <v>225</v>
      </c>
      <c r="D272" s="26"/>
      <c r="E272" s="34"/>
      <c r="F272" s="26"/>
      <c r="G272" s="247" t="s">
        <v>276</v>
      </c>
      <c r="H272" s="247"/>
      <c r="I272" s="26"/>
    </row>
    <row r="273" spans="2:9" x14ac:dyDescent="0.25">
      <c r="B273" s="34"/>
      <c r="C273" s="34"/>
      <c r="D273" s="34"/>
      <c r="E273" s="34"/>
      <c r="F273" s="26"/>
      <c r="G273" s="26"/>
      <c r="H273" s="26"/>
      <c r="I273" s="26"/>
    </row>
    <row r="274" spans="2:9" x14ac:dyDescent="0.25">
      <c r="B274" s="34"/>
      <c r="C274" s="34"/>
      <c r="D274" s="34"/>
      <c r="E274" s="34"/>
      <c r="F274" s="26"/>
      <c r="G274" s="26"/>
      <c r="H274" s="26"/>
      <c r="I274" s="26"/>
    </row>
    <row r="275" spans="2:9" x14ac:dyDescent="0.25">
      <c r="C275" s="34"/>
    </row>
  </sheetData>
  <mergeCells count="12">
    <mergeCell ref="B1:I1"/>
    <mergeCell ref="G271:H271"/>
    <mergeCell ref="G272:H272"/>
    <mergeCell ref="B3:I3"/>
    <mergeCell ref="B14:D14"/>
    <mergeCell ref="B11:D11"/>
    <mergeCell ref="B12:D12"/>
    <mergeCell ref="B5:I5"/>
    <mergeCell ref="B7:E7"/>
    <mergeCell ref="B8:E8"/>
    <mergeCell ref="B13:D13"/>
    <mergeCell ref="B10:D10"/>
  </mergeCells>
  <pageMargins left="0.70866141732283472" right="0.70866141732283472" top="0.74803149606299213" bottom="0.35433070866141736" header="0.31496062992125984" footer="0.31496062992125984"/>
  <pageSetup paperSize="9" scale="8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7</vt:i4>
      </vt:variant>
    </vt:vector>
  </HeadingPairs>
  <TitlesOfParts>
    <vt:vector size="7" baseType="lpstr">
      <vt:lpstr>SAŽETAK</vt:lpstr>
      <vt:lpstr> Račun prihoda i rashoda</vt:lpstr>
      <vt:lpstr>Rashodi prema izvorima finan</vt:lpstr>
      <vt:lpstr>Rashodi prema funkcijskoj k </vt:lpstr>
      <vt:lpstr>Račun financiranja</vt:lpstr>
      <vt:lpstr>Račun fin prema izvorima f</vt:lpstr>
      <vt:lpstr>POSEBNI DIO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Lacković</dc:creator>
  <cp:lastModifiedBy>Dubravka Ranogajec Vuđan</cp:lastModifiedBy>
  <cp:lastPrinted>2025-03-25T13:04:24Z</cp:lastPrinted>
  <dcterms:created xsi:type="dcterms:W3CDTF">2022-08-12T12:51:27Z</dcterms:created>
  <dcterms:modified xsi:type="dcterms:W3CDTF">2025-03-25T13:11:39Z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Prilog Format izgleda izvršenja financijskog plana proračunskog korisnika (1).xlsx</vt:lpwstr>
  </property>
</Properties>
</file>