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čunovodstvo\Desktop\FIN. PLAN 2025-2027\NOVI PLAN 25-27\za stranicu škole\"/>
    </mc:Choice>
  </mc:AlternateContent>
  <xr:revisionPtr revIDLastSave="0" documentId="13_ncr:1_{1E029505-3B88-4F4D-BB7B-63FB679FE3F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AŽETAK" sheetId="10" r:id="rId1"/>
    <sheet name=" Račun prihoda i rashoda" sheetId="3" r:id="rId2"/>
    <sheet name="Račun financiranja" sheetId="6" r:id="rId3"/>
    <sheet name="POSEBNI DI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3" l="1"/>
  <c r="D79" i="3"/>
  <c r="D80" i="3"/>
  <c r="E80" i="3"/>
  <c r="E79" i="3" s="1"/>
  <c r="F80" i="3"/>
  <c r="F79" i="3" s="1"/>
  <c r="G80" i="3"/>
  <c r="G79" i="3" s="1"/>
  <c r="G69" i="3" s="1"/>
  <c r="C79" i="3"/>
  <c r="C80" i="3"/>
  <c r="D48" i="3"/>
  <c r="D47" i="3" s="1"/>
  <c r="E48" i="3"/>
  <c r="E47" i="3" s="1"/>
  <c r="F48" i="3"/>
  <c r="F47" i="3" s="1"/>
  <c r="G48" i="3"/>
  <c r="G47" i="3" s="1"/>
  <c r="C48" i="3"/>
  <c r="C47" i="3" s="1"/>
  <c r="D24" i="3"/>
  <c r="E24" i="3"/>
  <c r="F24" i="3"/>
  <c r="G24" i="3"/>
  <c r="D30" i="3"/>
  <c r="E30" i="3"/>
  <c r="F30" i="3"/>
  <c r="G30" i="3"/>
  <c r="G72" i="7"/>
  <c r="H72" i="7"/>
  <c r="I72" i="7"/>
  <c r="F79" i="7"/>
  <c r="G79" i="7"/>
  <c r="H79" i="7"/>
  <c r="I79" i="7"/>
  <c r="E79" i="7"/>
  <c r="F89" i="7"/>
  <c r="G89" i="7"/>
  <c r="H89" i="7"/>
  <c r="I89" i="7"/>
  <c r="E89" i="7"/>
  <c r="F85" i="7"/>
  <c r="G85" i="7"/>
  <c r="H85" i="7"/>
  <c r="I85" i="7"/>
  <c r="E85" i="7"/>
  <c r="G81" i="7"/>
  <c r="H81" i="7"/>
  <c r="I81" i="7"/>
  <c r="F32" i="7"/>
  <c r="G32" i="7"/>
  <c r="H32" i="7"/>
  <c r="I32" i="7"/>
  <c r="E32" i="7"/>
  <c r="I11" i="10"/>
  <c r="F9" i="7"/>
  <c r="G9" i="7"/>
  <c r="H9" i="7"/>
  <c r="I9" i="7"/>
  <c r="E9" i="7"/>
  <c r="F70" i="3"/>
  <c r="E70" i="3"/>
  <c r="D70" i="3"/>
  <c r="C70" i="3"/>
  <c r="C60" i="3"/>
  <c r="G38" i="3"/>
  <c r="F38" i="3"/>
  <c r="E38" i="3"/>
  <c r="D38" i="3"/>
  <c r="C38" i="3"/>
  <c r="G11" i="10"/>
  <c r="H11" i="10"/>
  <c r="J11" i="10"/>
  <c r="F11" i="10"/>
  <c r="G8" i="10"/>
  <c r="H8" i="10"/>
  <c r="I8" i="10"/>
  <c r="J8" i="10"/>
  <c r="F8" i="10"/>
  <c r="F81" i="7"/>
  <c r="E81" i="7"/>
  <c r="E42" i="7"/>
  <c r="F42" i="7"/>
  <c r="F37" i="7"/>
  <c r="G37" i="7"/>
  <c r="H37" i="7"/>
  <c r="I37" i="7"/>
  <c r="E37" i="7"/>
  <c r="F73" i="7"/>
  <c r="F72" i="7" s="1"/>
  <c r="E73" i="7"/>
  <c r="E71" i="7" s="1"/>
  <c r="C24" i="3"/>
  <c r="H48" i="7"/>
  <c r="H47" i="7" s="1"/>
  <c r="I48" i="7"/>
  <c r="I47" i="7" s="1"/>
  <c r="G48" i="7"/>
  <c r="G47" i="7" s="1"/>
  <c r="F56" i="7"/>
  <c r="F48" i="7"/>
  <c r="F47" i="7" s="1"/>
  <c r="F20" i="7"/>
  <c r="G20" i="7"/>
  <c r="E56" i="7"/>
  <c r="E48" i="7"/>
  <c r="E47" i="7" s="1"/>
  <c r="E20" i="7"/>
  <c r="C30" i="3"/>
  <c r="F9" i="3"/>
  <c r="F8" i="3" s="1"/>
  <c r="F20" i="3" s="1"/>
  <c r="G9" i="3"/>
  <c r="G8" i="3" s="1"/>
  <c r="G20" i="3" s="1"/>
  <c r="E9" i="3"/>
  <c r="E8" i="3" s="1"/>
  <c r="E20" i="3" s="1"/>
  <c r="D9" i="3"/>
  <c r="D8" i="3" s="1"/>
  <c r="D20" i="3" s="1"/>
  <c r="C9" i="3"/>
  <c r="C8" i="3" s="1"/>
  <c r="C20" i="3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E72" i="7" l="1"/>
  <c r="D69" i="3"/>
  <c r="C37" i="3"/>
  <c r="C66" i="3" s="1"/>
  <c r="E69" i="3"/>
  <c r="I36" i="7"/>
  <c r="H36" i="7"/>
  <c r="G36" i="7"/>
  <c r="F36" i="7"/>
  <c r="E36" i="7"/>
  <c r="G37" i="3"/>
  <c r="G66" i="3" s="1"/>
  <c r="C69" i="3"/>
  <c r="F69" i="3"/>
  <c r="E37" i="3"/>
  <c r="E66" i="3" s="1"/>
  <c r="D37" i="3"/>
  <c r="D66" i="3" s="1"/>
  <c r="F37" i="3"/>
  <c r="F66" i="3" s="1"/>
  <c r="C23" i="3"/>
  <c r="G23" i="3"/>
  <c r="F23" i="3"/>
  <c r="D23" i="3"/>
  <c r="E23" i="3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F14" i="10"/>
  <c r="F22" i="10" s="1"/>
  <c r="F29" i="10" s="1"/>
  <c r="G22" i="10"/>
  <c r="G28" i="10" s="1"/>
  <c r="G29" i="10" s="1"/>
  <c r="H29" i="7" l="1"/>
  <c r="H16" i="7" s="1"/>
  <c r="E29" i="7"/>
  <c r="E16" i="7" s="1"/>
  <c r="F29" i="7"/>
  <c r="F16" i="7" s="1"/>
  <c r="G29" i="7"/>
  <c r="G16" i="7" s="1"/>
  <c r="I29" i="7"/>
  <c r="I16" i="7" s="1"/>
</calcChain>
</file>

<file path=xl/sharedStrings.xml><?xml version="1.0" encoding="utf-8"?>
<sst xmlns="http://schemas.openxmlformats.org/spreadsheetml/2006/main" count="365" uniqueCount="195">
  <si>
    <t>PRIHODI UKUPNO</t>
  </si>
  <si>
    <t>RASHODI UKUPNO</t>
  </si>
  <si>
    <t>NETO FINANCIRANJE</t>
  </si>
  <si>
    <t xml:space="preserve">A. RAČUN PRIHODA I RASHODA 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</si>
  <si>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</si>
  <si>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</si>
  <si>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</si>
  <si>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</si>
  <si>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</si>
  <si>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</si>
  <si>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</si>
  <si>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</si>
  <si>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</si>
  <si>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</si>
  <si>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</si>
  <si>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</si>
  <si>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</si>
  <si>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</si>
  <si>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</si>
  <si>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</si>
  <si>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</si>
  <si>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</si>
  <si>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</si>
  <si>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</si>
  <si>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</si>
  <si>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</si>
  <si>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</si>
  <si>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</si>
  <si>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</si>
  <si>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</si>
  <si>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</si>
  <si>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</si>
  <si>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</si>
  <si>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</si>
  <si>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</si>
  <si>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</si>
  <si>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</si>
  <si>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</si>
  <si>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</si>
  <si>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</si>
  <si>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</si>
  <si>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</si>
  <si>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</si>
  <si>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</si>
  <si>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</si>
  <si>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pristojbi,pristojbi po posebnim propisima i naknada</t>
  </si>
  <si>
    <t>Prihodi od prodaje proizvoda i robe, te pruženih usluga i prihodi od donacija</t>
  </si>
  <si>
    <t>Financijski rashodi</t>
  </si>
  <si>
    <t>Naknade građanima i kućanstvima na temelju osiguranja i druge nakande</t>
  </si>
  <si>
    <t>Ostali rashodi</t>
  </si>
  <si>
    <t>Rashodi za dodatna ulaganja na nefinancijskoj imovini</t>
  </si>
  <si>
    <t>J01</t>
  </si>
  <si>
    <t>Glavni program: OBRAZOVANJE</t>
  </si>
  <si>
    <t>Program: OSNOVNO OBRAZOVANJE - ZAKONSKI STANDARD</t>
  </si>
  <si>
    <t>RADOVNI POSLOVI USTANOVA OSNOVNOG OBRAZOVANJA</t>
  </si>
  <si>
    <t>Izvor financiranja 1.3</t>
  </si>
  <si>
    <t>Decentralizacija</t>
  </si>
  <si>
    <t>Oprema, inform., nabava pomagala OŠ</t>
  </si>
  <si>
    <t>Rashodi za nabavu proizv. dug. imovine</t>
  </si>
  <si>
    <t>Rashodi za dodatna ulaganja na nefin. imovini</t>
  </si>
  <si>
    <t>Program: DOPUNSKI NASTAVNI I VANNAST. PROGRAM ŠKOLA I OBRAZ. INSTITUCIJA</t>
  </si>
  <si>
    <t>DOPUNSKI NAST. I VANNAST. PROGRAM ŠKOLA I OBRAZ. INSTITUCIJA</t>
  </si>
  <si>
    <t>Izvor financiranja 1.1</t>
  </si>
  <si>
    <t>Opći prihodi i primici - dop. sred. KZŽ</t>
  </si>
  <si>
    <t>A102006</t>
  </si>
  <si>
    <t>PROGRAM GRAĐANSKOG ODGOJA U ŠKOLAMA</t>
  </si>
  <si>
    <t>Izvor financiranja 1.1.</t>
  </si>
  <si>
    <t>Dopunska sredstva za mat. rashode i opremu škola</t>
  </si>
  <si>
    <t>Rashodi za dod. ulag. na nef. imov.</t>
  </si>
  <si>
    <t>T103022</t>
  </si>
  <si>
    <t>A102001</t>
  </si>
  <si>
    <t>FINANCIRANJE - OSTALI RASHODI OŠ</t>
  </si>
  <si>
    <t>Donacije</t>
  </si>
  <si>
    <t>Rashodi za nab. nefin. imovine</t>
  </si>
  <si>
    <t>Izvor financiranja 3.1.1</t>
  </si>
  <si>
    <t>Vlastiti prihodi</t>
  </si>
  <si>
    <t>Izvor financiranja 4.3.1</t>
  </si>
  <si>
    <t>Posebne namjene</t>
  </si>
  <si>
    <t>Rashodi za nab.proizv.dug. imovine</t>
  </si>
  <si>
    <t xml:space="preserve">Projekt Zalogajček </t>
  </si>
  <si>
    <t>Rashodi za nab. proizv.dug. imov.</t>
  </si>
  <si>
    <t>Izvor financiranja 5.2.1</t>
  </si>
  <si>
    <t>Ministarstvo</t>
  </si>
  <si>
    <t>Rashodi za nabavu nefin. imovine</t>
  </si>
  <si>
    <t>Izvor financiranja 5.4.1</t>
  </si>
  <si>
    <t>Rashodi za nabavu nefinan. imovine</t>
  </si>
  <si>
    <t>Vlastiti izvori</t>
  </si>
  <si>
    <t>Rezultat poslovanja</t>
  </si>
  <si>
    <t>Izvor financiranja 7.1</t>
  </si>
  <si>
    <t>Rashodi za nab. proizv. dug.imov.</t>
  </si>
  <si>
    <t>Izvršenje 2023.</t>
  </si>
  <si>
    <t>Plan 2025.</t>
  </si>
  <si>
    <t>Projekcija  2026.</t>
  </si>
  <si>
    <t>Projekcija 2027.</t>
  </si>
  <si>
    <t>Projekcija 2026.</t>
  </si>
  <si>
    <t>Plan  2025.</t>
  </si>
  <si>
    <t>T101701</t>
  </si>
  <si>
    <t>A102002</t>
  </si>
  <si>
    <t>T102001</t>
  </si>
  <si>
    <t>T102007</t>
  </si>
  <si>
    <t>Baltazar 8</t>
  </si>
  <si>
    <t>Izvor financiranja 6.2.1</t>
  </si>
  <si>
    <t xml:space="preserve">JLS </t>
  </si>
  <si>
    <t>Rashodi za nab. proizv.dug. Imovine</t>
  </si>
  <si>
    <t>Naknade građanima i kućanstv.</t>
  </si>
  <si>
    <t>Rashodi za nabavu nefin. imov.</t>
  </si>
  <si>
    <t>Prihodi od prodaje nefin. imov.</t>
  </si>
  <si>
    <t>A 101701</t>
  </si>
  <si>
    <t>A1. PRIHODI I RASHODI PREMA EKONOMSKOJ KLASIFIKACIJI</t>
  </si>
  <si>
    <t>A2. PRIHODI I RASHODI PREMA IZVORIMA FINANCIRANJA</t>
  </si>
  <si>
    <t>A3. RASHODI PREMA FUNKCIJSKOJ KLASIFIKACIJI</t>
  </si>
  <si>
    <t>B. RAČUN FINANCIRANJA</t>
  </si>
  <si>
    <t>B1. RAČUN FINANCIRANJA PREMA EKONOMSKOJ KLASIFIKACIJI</t>
  </si>
  <si>
    <t>B2. RAČUN FINACIRANJA PREMA IZVORIMA FINANCIRANJA</t>
  </si>
  <si>
    <t>RAZDJEL 006</t>
  </si>
  <si>
    <t>U.O. ZA OBRAZOVANJE, KULTURU, ŠPORT I TEHNIČKU KULTURU</t>
  </si>
  <si>
    <t>GLAVA 00620</t>
  </si>
  <si>
    <t>OBRAZOVANJE</t>
  </si>
  <si>
    <t>RKP 15882</t>
  </si>
  <si>
    <t>OSNOVNA ŠKOLA SIDE KOŠUTIĆ RADOBOJ</t>
  </si>
  <si>
    <t>Tekući plan 2024.</t>
  </si>
  <si>
    <t>3.1.</t>
  </si>
  <si>
    <t>3.1.1.</t>
  </si>
  <si>
    <t>Razred/  skupina</t>
  </si>
  <si>
    <t>Razred/   skupina</t>
  </si>
  <si>
    <t>UKUPNO PRIHODI</t>
  </si>
  <si>
    <t>UKUPNO PRIHODI + VIŠAK</t>
  </si>
  <si>
    <t>Rezultat poslovanja - višak</t>
  </si>
  <si>
    <t>UKUPNO RASHODI</t>
  </si>
  <si>
    <t xml:space="preserve">Razred/  skupina </t>
  </si>
  <si>
    <t>4.3.</t>
  </si>
  <si>
    <t>5.2.</t>
  </si>
  <si>
    <t>5.4.</t>
  </si>
  <si>
    <t>6.2.</t>
  </si>
  <si>
    <t>4.3.1.</t>
  </si>
  <si>
    <t>5.2.1.</t>
  </si>
  <si>
    <t>5.4.1.</t>
  </si>
  <si>
    <t>6.2.1.</t>
  </si>
  <si>
    <t>1.1.</t>
  </si>
  <si>
    <t>1.3.</t>
  </si>
  <si>
    <t>9.3.</t>
  </si>
  <si>
    <t>9.3.1.</t>
  </si>
  <si>
    <t>9.4.</t>
  </si>
  <si>
    <t>9.4.1.</t>
  </si>
  <si>
    <t>Opći prihodi i primici</t>
  </si>
  <si>
    <t>Posebne namjene PK</t>
  </si>
  <si>
    <t>JLS</t>
  </si>
  <si>
    <t>Donacija PK</t>
  </si>
  <si>
    <t>Pomoći</t>
  </si>
  <si>
    <t>Prihodi za posebne namjene</t>
  </si>
  <si>
    <t>Vlastiti prihodi PK</t>
  </si>
  <si>
    <t>Ministarstvo PK</t>
  </si>
  <si>
    <t>Prihodi od prodaje nef. imovine</t>
  </si>
  <si>
    <t xml:space="preserve"> Vlastiti prihodi</t>
  </si>
  <si>
    <t xml:space="preserve"> Posebne namjene PK</t>
  </si>
  <si>
    <t>7.1.</t>
  </si>
  <si>
    <t>7.1.1.</t>
  </si>
  <si>
    <t>JLS PK</t>
  </si>
  <si>
    <t>Prihodi od prodaje nefinanc. imovine</t>
  </si>
  <si>
    <t>Razred/ skupina</t>
  </si>
  <si>
    <t>091</t>
  </si>
  <si>
    <t>0912</t>
  </si>
  <si>
    <t>096</t>
  </si>
  <si>
    <t>Obrazovanje</t>
  </si>
  <si>
    <t>Predškolsko i osnovno obrazovanje</t>
  </si>
  <si>
    <t>Osnovno obrazovanje</t>
  </si>
  <si>
    <t>Dodatne usluge u obrazovanju</t>
  </si>
  <si>
    <t>Ravnateljica:</t>
  </si>
  <si>
    <t>Dijana Šalković</t>
  </si>
  <si>
    <t>Razred/skupina</t>
  </si>
  <si>
    <t>UKUPNO PRIMICI</t>
  </si>
  <si>
    <t>UKUPNO IZDACI</t>
  </si>
  <si>
    <t>Namjenski primici od zaduživanja</t>
  </si>
  <si>
    <t>Tekući plan   2024.</t>
  </si>
  <si>
    <t>IZVORI FINANCIRANJA UKUPNO</t>
  </si>
  <si>
    <t>Tekući plan    2024.</t>
  </si>
  <si>
    <t>Rashodi za nab. proizv.dug.imov</t>
  </si>
  <si>
    <t>5.2.0.</t>
  </si>
  <si>
    <t>5.7.</t>
  </si>
  <si>
    <t>Ministarstvo Baltazar 8</t>
  </si>
  <si>
    <t>Ministarstvo - prijenos EU</t>
  </si>
  <si>
    <t>Naknade građanima i kućanstvima</t>
  </si>
  <si>
    <t>Izvor financiranja 5.2.</t>
  </si>
  <si>
    <t>Izvor financiranja 5.7.</t>
  </si>
  <si>
    <t>Rashodi za nab. proizv. dug. Imov</t>
  </si>
  <si>
    <t>Ministarstvo - prijenos EU (Baltazar 8)</t>
  </si>
  <si>
    <t>Ministarstvo (Baltazar 8)</t>
  </si>
  <si>
    <t xml:space="preserve"> FINANCIJSKI PLAN OSNOVNE ŠKOLE SIDE KOŠUTIĆ RADOBOJ
ZA 2025. I PROJEKCIJA ZA 2026. I 2027. GODINU</t>
  </si>
  <si>
    <t>FINANCIJSKI PLAN OSNOVNE ŠKOLE SIDE KOŠUTIĆ RADOBOJ
ZA 2025. I PROJEKCIJA ZA 2026. I 2027. GODINU</t>
  </si>
  <si>
    <t>FINANCIJSKI PLAN OSNOVNE ŠKOLE SIDE KOŠUTIĆ RADOBOJ 
ZA 2025. I PROJEKCIJA ZA 2026. I 2027. GODINU</t>
  </si>
  <si>
    <t>Klasa: 400-01/24-01/2</t>
  </si>
  <si>
    <t>Urbroj: 2140-78-24-03</t>
  </si>
  <si>
    <t>Predsjednica Šk. odbora:</t>
  </si>
  <si>
    <t>Kristina Husarek</t>
  </si>
  <si>
    <t>U Radoboju, 24. prosinca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</si>
</sst>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" fillId="0" borderId="0" xfId="0" applyFont="1"/>
    <xf numFmtId="0" fontId="21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14" fontId="7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" fontId="7" fillId="2" borderId="3" xfId="0" quotePrefix="1" applyNumberFormat="1" applyFont="1" applyFill="1" applyBorder="1" applyAlignment="1">
      <alignment horizontal="left" vertical="center"/>
    </xf>
    <xf numFmtId="16" fontId="8" fillId="2" borderId="3" xfId="0" quotePrefix="1" applyNumberFormat="1" applyFont="1" applyFill="1" applyBorder="1" applyAlignment="1">
      <alignment horizontal="left" vertical="center"/>
    </xf>
    <xf numFmtId="16" fontId="9" fillId="2" borderId="3" xfId="0" quotePrefix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0" borderId="4" xfId="0" applyNumberFormat="1" applyFont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/>
    </xf>
    <xf numFmtId="0" fontId="22" fillId="0" borderId="3" xfId="0" applyFont="1" applyBorder="1" applyAlignment="1">
      <alignment wrapText="1"/>
    </xf>
    <xf numFmtId="0" fontId="22" fillId="0" borderId="3" xfId="0" applyFont="1" applyBorder="1"/>
    <xf numFmtId="4" fontId="22" fillId="0" borderId="3" xfId="0" applyNumberFormat="1" applyFont="1" applyBorder="1"/>
    <xf numFmtId="14" fontId="9" fillId="2" borderId="3" xfId="0" quotePrefix="1" applyNumberFormat="1" applyFont="1" applyFill="1" applyBorder="1" applyAlignment="1">
      <alignment horizontal="left" vertical="center"/>
    </xf>
    <xf numFmtId="0" fontId="22" fillId="0" borderId="0" xfId="0" applyFont="1"/>
    <xf numFmtId="14" fontId="8" fillId="2" borderId="3" xfId="0" quotePrefix="1" applyNumberFormat="1" applyFont="1" applyFill="1" applyBorder="1" applyAlignment="1">
      <alignment horizontal="left" vertical="center"/>
    </xf>
    <xf numFmtId="4" fontId="1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6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22" fillId="0" borderId="3" xfId="0" applyNumberFormat="1" applyFont="1" applyBorder="1" applyAlignment="1">
      <alignment horizontal="right"/>
    </xf>
    <xf numFmtId="14" fontId="22" fillId="0" borderId="3" xfId="0" applyNumberFormat="1" applyFont="1" applyBorder="1"/>
    <xf numFmtId="0" fontId="23" fillId="0" borderId="3" xfId="0" applyFont="1" applyBorder="1"/>
    <xf numFmtId="4" fontId="23" fillId="0" borderId="3" xfId="0" applyNumberFormat="1" applyFont="1" applyBorder="1"/>
    <xf numFmtId="0" fontId="23" fillId="0" borderId="0" xfId="0" applyFont="1"/>
    <xf numFmtId="4" fontId="24" fillId="0" borderId="3" xfId="0" applyNumberFormat="1" applyFont="1" applyBorder="1"/>
    <xf numFmtId="0" fontId="24" fillId="0" borderId="3" xfId="0" applyFont="1" applyBorder="1"/>
    <xf numFmtId="4" fontId="6" fillId="2" borderId="3" xfId="0" applyNumberFormat="1" applyFont="1" applyFill="1" applyBorder="1" applyAlignment="1">
      <alignment horizontal="right" wrapText="1"/>
    </xf>
    <xf numFmtId="0" fontId="22" fillId="0" borderId="5" xfId="0" applyFont="1" applyBorder="1"/>
    <xf numFmtId="0" fontId="22" fillId="0" borderId="8" xfId="0" applyFont="1" applyBorder="1"/>
    <xf numFmtId="0" fontId="22" fillId="0" borderId="2" xfId="0" applyFont="1" applyBorder="1"/>
    <xf numFmtId="0" fontId="22" fillId="0" borderId="4" xfId="0" applyFont="1" applyBorder="1"/>
    <xf numFmtId="0" fontId="22" fillId="0" borderId="1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4" fontId="3" fillId="2" borderId="0" xfId="0" applyNumberFormat="1" applyFont="1" applyFill="1" applyAlignment="1">
      <alignment horizontal="right"/>
    </xf>
    <xf numFmtId="16" fontId="7" fillId="2" borderId="3" xfId="0" quotePrefix="1" applyNumberFormat="1" applyFont="1" applyFill="1" applyBorder="1" applyAlignment="1">
      <alignment horizontal="left" vertical="center" wrapText="1"/>
    </xf>
    <xf numFmtId="16" fontId="9" fillId="2" borderId="3" xfId="0" quotePrefix="1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4" fontId="22" fillId="0" borderId="0" xfId="0" applyNumberFormat="1" applyFont="1"/>
    <xf numFmtId="0" fontId="6" fillId="4" borderId="3" xfId="0" applyFont="1" applyFill="1" applyBorder="1" applyAlignment="1">
      <alignment horizontal="center" vertical="center"/>
    </xf>
    <xf numFmtId="0" fontId="0" fillId="0" borderId="3" xfId="0" applyBorder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12" fillId="0" borderId="0" xfId="0" applyFont="1"/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6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27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right"/>
    </xf>
    <xf numFmtId="0" fontId="22" fillId="0" borderId="3" xfId="0" applyFont="1" applyBorder="1" applyAlignment="1">
      <alignment horizontal="center"/>
    </xf>
    <xf numFmtId="49" fontId="1" fillId="0" borderId="3" xfId="0" applyNumberFormat="1" applyFont="1" applyBorder="1"/>
    <xf numFmtId="49" fontId="0" fillId="0" borderId="3" xfId="0" applyNumberFormat="1" applyBorder="1" applyAlignment="1">
      <alignment horizontal="right"/>
    </xf>
    <xf numFmtId="49" fontId="21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center"/>
    </xf>
    <xf numFmtId="4" fontId="22" fillId="0" borderId="4" xfId="0" applyNumberFormat="1" applyFont="1" applyBorder="1"/>
    <xf numFmtId="1" fontId="0" fillId="0" borderId="3" xfId="0" applyNumberFormat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9" zoomScale="80" zoomScaleNormal="80" workbookViewId="0">
      <selection activeCell="H11" sqref="H11"/>
    </sheetView>
  </sheetViews>
  <sheetFormatPr defaultRowHeight="15" x14ac:dyDescent="0.25"/>
  <cols>
    <col min="5" max="5" width="10.28515625" customWidth="1"/>
    <col min="6" max="10" width="14.42578125" customWidth="1"/>
  </cols>
  <sheetData>
    <row r="1" spans="1:10" ht="42" customHeight="1" x14ac:dyDescent="0.25">
      <c r="A1" s="153" t="s">
        <v>187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53" t="s">
        <v>12</v>
      </c>
      <c r="B3" s="153"/>
      <c r="C3" s="153"/>
      <c r="D3" s="153"/>
      <c r="E3" s="153"/>
      <c r="F3" s="153"/>
      <c r="G3" s="153"/>
      <c r="H3" s="153"/>
      <c r="I3" s="154"/>
      <c r="J3" s="15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x14ac:dyDescent="0.25">
      <c r="A5" s="155" t="s">
        <v>18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/>
    </row>
    <row r="7" spans="1:10" ht="25.5" x14ac:dyDescent="0.25">
      <c r="A7" s="26"/>
      <c r="B7" s="27"/>
      <c r="C7" s="27"/>
      <c r="D7" s="28"/>
      <c r="E7" s="29"/>
      <c r="F7" s="3" t="s">
        <v>90</v>
      </c>
      <c r="G7" s="3" t="s">
        <v>120</v>
      </c>
      <c r="H7" s="3" t="s">
        <v>91</v>
      </c>
      <c r="I7" s="3" t="s">
        <v>94</v>
      </c>
      <c r="J7" s="3" t="s">
        <v>93</v>
      </c>
    </row>
    <row r="8" spans="1:10" x14ac:dyDescent="0.25">
      <c r="A8" s="157" t="s">
        <v>0</v>
      </c>
      <c r="B8" s="158"/>
      <c r="C8" s="158"/>
      <c r="D8" s="158"/>
      <c r="E8" s="159"/>
      <c r="F8" s="69">
        <f>F9+F10</f>
        <v>1027264.25</v>
      </c>
      <c r="G8" s="69">
        <f t="shared" ref="G8:J8" si="0">G9+G10</f>
        <v>1247843.95</v>
      </c>
      <c r="H8" s="69">
        <f t="shared" si="0"/>
        <v>1442863.81</v>
      </c>
      <c r="I8" s="69">
        <f t="shared" si="0"/>
        <v>1442863.81</v>
      </c>
      <c r="J8" s="69">
        <f t="shared" si="0"/>
        <v>1432746.86</v>
      </c>
    </row>
    <row r="9" spans="1:10" x14ac:dyDescent="0.25">
      <c r="A9" s="160" t="s">
        <v>25</v>
      </c>
      <c r="B9" s="161"/>
      <c r="C9" s="161"/>
      <c r="D9" s="161"/>
      <c r="E9" s="152"/>
      <c r="F9" s="70">
        <v>1027264.25</v>
      </c>
      <c r="G9" s="70">
        <v>1247843.95</v>
      </c>
      <c r="H9" s="70">
        <v>1442863.81</v>
      </c>
      <c r="I9" s="70">
        <v>1442863.81</v>
      </c>
      <c r="J9" s="70">
        <v>1432746.86</v>
      </c>
    </row>
    <row r="10" spans="1:10" x14ac:dyDescent="0.25">
      <c r="A10" s="151" t="s">
        <v>26</v>
      </c>
      <c r="B10" s="152"/>
      <c r="C10" s="152"/>
      <c r="D10" s="152"/>
      <c r="E10" s="152"/>
      <c r="F10" s="70">
        <v>0</v>
      </c>
      <c r="G10" s="70">
        <v>0</v>
      </c>
      <c r="H10" s="70">
        <v>0</v>
      </c>
      <c r="I10" s="70">
        <v>0</v>
      </c>
      <c r="J10" s="70">
        <v>0</v>
      </c>
    </row>
    <row r="11" spans="1:10" x14ac:dyDescent="0.25">
      <c r="A11" s="31" t="s">
        <v>1</v>
      </c>
      <c r="B11" s="39"/>
      <c r="C11" s="39"/>
      <c r="D11" s="39"/>
      <c r="E11" s="39"/>
      <c r="F11" s="69">
        <f>F12+F13</f>
        <v>1031147.74</v>
      </c>
      <c r="G11" s="69">
        <f t="shared" ref="G11:J11" si="1">G12+G13</f>
        <v>1253868.78</v>
      </c>
      <c r="H11" s="69">
        <f t="shared" si="1"/>
        <v>1442863.81</v>
      </c>
      <c r="I11" s="69">
        <f t="shared" si="1"/>
        <v>1442863.81</v>
      </c>
      <c r="J11" s="69">
        <f t="shared" si="1"/>
        <v>1432746.86</v>
      </c>
    </row>
    <row r="12" spans="1:10" x14ac:dyDescent="0.25">
      <c r="A12" s="162" t="s">
        <v>27</v>
      </c>
      <c r="B12" s="161"/>
      <c r="C12" s="161"/>
      <c r="D12" s="161"/>
      <c r="E12" s="161"/>
      <c r="F12" s="70">
        <v>1021870.23</v>
      </c>
      <c r="G12" s="70">
        <v>1243768.78</v>
      </c>
      <c r="H12" s="70">
        <v>1435963.81</v>
      </c>
      <c r="I12" s="70">
        <v>1435963.81</v>
      </c>
      <c r="J12" s="70">
        <v>1425846.86</v>
      </c>
    </row>
    <row r="13" spans="1:10" x14ac:dyDescent="0.25">
      <c r="A13" s="151" t="s">
        <v>28</v>
      </c>
      <c r="B13" s="152"/>
      <c r="C13" s="152"/>
      <c r="D13" s="152"/>
      <c r="E13" s="152"/>
      <c r="F13" s="70">
        <v>9277.51</v>
      </c>
      <c r="G13" s="70">
        <v>10100</v>
      </c>
      <c r="H13" s="70">
        <v>6900</v>
      </c>
      <c r="I13" s="70">
        <v>6900</v>
      </c>
      <c r="J13" s="70">
        <v>6900</v>
      </c>
    </row>
    <row r="14" spans="1:10" x14ac:dyDescent="0.25">
      <c r="A14" s="163" t="s">
        <v>36</v>
      </c>
      <c r="B14" s="158"/>
      <c r="C14" s="158"/>
      <c r="D14" s="158"/>
      <c r="E14" s="158"/>
      <c r="F14" s="69">
        <f>F8-F11</f>
        <v>-3883.4899999999907</v>
      </c>
      <c r="G14" s="69">
        <f t="shared" ref="G14:J14" si="2">G8-G11</f>
        <v>-6024.8300000000745</v>
      </c>
      <c r="H14" s="69">
        <f t="shared" si="2"/>
        <v>0</v>
      </c>
      <c r="I14" s="69">
        <f t="shared" si="2"/>
        <v>0</v>
      </c>
      <c r="J14" s="69">
        <f t="shared" si="2"/>
        <v>0</v>
      </c>
    </row>
    <row r="15" spans="1:10" ht="18" x14ac:dyDescent="0.25">
      <c r="A15" s="4"/>
      <c r="B15" s="19"/>
      <c r="C15" s="19"/>
      <c r="D15" s="19"/>
      <c r="E15" s="19"/>
      <c r="F15" s="19"/>
      <c r="G15" s="19"/>
      <c r="H15" s="20"/>
      <c r="I15" s="20"/>
      <c r="J15" s="20"/>
    </row>
    <row r="16" spans="1:10" x14ac:dyDescent="0.25">
      <c r="A16" s="155" t="s">
        <v>19</v>
      </c>
      <c r="B16" s="156"/>
      <c r="C16" s="156"/>
      <c r="D16" s="156"/>
      <c r="E16" s="156"/>
      <c r="F16" s="156"/>
      <c r="G16" s="156"/>
      <c r="H16" s="156"/>
      <c r="I16" s="156"/>
      <c r="J16" s="156"/>
    </row>
    <row r="17" spans="1:10" ht="18" x14ac:dyDescent="0.25">
      <c r="A17" s="4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 x14ac:dyDescent="0.25">
      <c r="A18" s="26"/>
      <c r="B18" s="27"/>
      <c r="C18" s="27"/>
      <c r="D18" s="28"/>
      <c r="E18" s="29"/>
      <c r="F18" s="3" t="s">
        <v>90</v>
      </c>
      <c r="G18" s="3" t="s">
        <v>120</v>
      </c>
      <c r="H18" s="3" t="s">
        <v>91</v>
      </c>
      <c r="I18" s="3" t="s">
        <v>94</v>
      </c>
      <c r="J18" s="3" t="s">
        <v>93</v>
      </c>
    </row>
    <row r="19" spans="1:10" x14ac:dyDescent="0.25">
      <c r="A19" s="151" t="s">
        <v>29</v>
      </c>
      <c r="B19" s="152"/>
      <c r="C19" s="152"/>
      <c r="D19" s="152"/>
      <c r="E19" s="152"/>
      <c r="F19" s="70">
        <v>0</v>
      </c>
      <c r="G19" s="70">
        <v>0</v>
      </c>
      <c r="H19" s="70">
        <v>0</v>
      </c>
      <c r="I19" s="70">
        <v>0</v>
      </c>
      <c r="J19" s="71">
        <v>0</v>
      </c>
    </row>
    <row r="20" spans="1:10" x14ac:dyDescent="0.25">
      <c r="A20" s="151" t="s">
        <v>30</v>
      </c>
      <c r="B20" s="152"/>
      <c r="C20" s="152"/>
      <c r="D20" s="152"/>
      <c r="E20" s="152"/>
      <c r="F20" s="70">
        <v>0</v>
      </c>
      <c r="G20" s="70">
        <v>0</v>
      </c>
      <c r="H20" s="70">
        <v>0</v>
      </c>
      <c r="I20" s="70">
        <v>0</v>
      </c>
      <c r="J20" s="71">
        <v>0</v>
      </c>
    </row>
    <row r="21" spans="1:10" x14ac:dyDescent="0.25">
      <c r="A21" s="163" t="s">
        <v>2</v>
      </c>
      <c r="B21" s="158"/>
      <c r="C21" s="158"/>
      <c r="D21" s="158"/>
      <c r="E21" s="158"/>
      <c r="F21" s="69">
        <f>F19-F20</f>
        <v>0</v>
      </c>
      <c r="G21" s="69">
        <f t="shared" ref="G21:J21" si="3">G19-G20</f>
        <v>0</v>
      </c>
      <c r="H21" s="69">
        <f t="shared" si="3"/>
        <v>0</v>
      </c>
      <c r="I21" s="69">
        <f t="shared" si="3"/>
        <v>0</v>
      </c>
      <c r="J21" s="69">
        <f t="shared" si="3"/>
        <v>0</v>
      </c>
    </row>
    <row r="22" spans="1:10" x14ac:dyDescent="0.25">
      <c r="A22" s="163" t="s">
        <v>37</v>
      </c>
      <c r="B22" s="158"/>
      <c r="C22" s="158"/>
      <c r="D22" s="158"/>
      <c r="E22" s="158"/>
      <c r="F22" s="69">
        <f>F14+F21</f>
        <v>-3883.4899999999907</v>
      </c>
      <c r="G22" s="69">
        <f t="shared" ref="G22:J22" si="4">G14+G21</f>
        <v>-6024.8300000000745</v>
      </c>
      <c r="H22" s="69">
        <f t="shared" si="4"/>
        <v>0</v>
      </c>
      <c r="I22" s="69">
        <f t="shared" si="4"/>
        <v>0</v>
      </c>
      <c r="J22" s="69">
        <f t="shared" si="4"/>
        <v>0</v>
      </c>
    </row>
    <row r="23" spans="1:10" ht="18" x14ac:dyDescent="0.25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x14ac:dyDescent="0.25">
      <c r="A24" s="155" t="s">
        <v>38</v>
      </c>
      <c r="B24" s="156"/>
      <c r="C24" s="156"/>
      <c r="D24" s="156"/>
      <c r="E24" s="156"/>
      <c r="F24" s="156"/>
      <c r="G24" s="156"/>
      <c r="H24" s="156"/>
      <c r="I24" s="156"/>
      <c r="J24" s="156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25.5" x14ac:dyDescent="0.25">
      <c r="A26" s="26"/>
      <c r="B26" s="27"/>
      <c r="C26" s="27"/>
      <c r="D26" s="28"/>
      <c r="E26" s="29"/>
      <c r="F26" s="3" t="s">
        <v>90</v>
      </c>
      <c r="G26" s="3" t="s">
        <v>120</v>
      </c>
      <c r="H26" s="3" t="s">
        <v>91</v>
      </c>
      <c r="I26" s="3" t="s">
        <v>94</v>
      </c>
      <c r="J26" s="3" t="s">
        <v>93</v>
      </c>
    </row>
    <row r="27" spans="1:10" ht="30.75" customHeight="1" x14ac:dyDescent="0.25">
      <c r="A27" s="166" t="s">
        <v>39</v>
      </c>
      <c r="B27" s="167"/>
      <c r="C27" s="167"/>
      <c r="D27" s="167"/>
      <c r="E27" s="168"/>
      <c r="F27" s="72">
        <v>9908.32</v>
      </c>
      <c r="G27" s="72">
        <v>6024.83</v>
      </c>
      <c r="H27" s="72">
        <v>0</v>
      </c>
      <c r="I27" s="72">
        <v>0</v>
      </c>
      <c r="J27" s="73">
        <v>0</v>
      </c>
    </row>
    <row r="28" spans="1:10" ht="30" customHeight="1" x14ac:dyDescent="0.25">
      <c r="A28" s="163" t="s">
        <v>40</v>
      </c>
      <c r="B28" s="158"/>
      <c r="C28" s="158"/>
      <c r="D28" s="158"/>
      <c r="E28" s="158"/>
      <c r="F28" s="74">
        <v>6024.83</v>
      </c>
      <c r="G28" s="74">
        <f t="shared" ref="G28:J28" si="5">G22+G27</f>
        <v>-7.4578565545380116E-11</v>
      </c>
      <c r="H28" s="74">
        <f t="shared" si="5"/>
        <v>0</v>
      </c>
      <c r="I28" s="74">
        <f t="shared" si="5"/>
        <v>0</v>
      </c>
      <c r="J28" s="75">
        <f t="shared" si="5"/>
        <v>0</v>
      </c>
    </row>
    <row r="29" spans="1:10" ht="51.75" customHeight="1" x14ac:dyDescent="0.25">
      <c r="A29" s="157" t="s">
        <v>41</v>
      </c>
      <c r="B29" s="169"/>
      <c r="C29" s="169"/>
      <c r="D29" s="169"/>
      <c r="E29" s="170"/>
      <c r="F29" s="74">
        <f>F14+F21+F27-F28</f>
        <v>9.0949470177292824E-12</v>
      </c>
      <c r="G29" s="74">
        <f t="shared" ref="G29:J29" si="6">G14+G21+G27-G28</f>
        <v>0</v>
      </c>
      <c r="H29" s="74">
        <f t="shared" si="6"/>
        <v>0</v>
      </c>
      <c r="I29" s="74">
        <f t="shared" si="6"/>
        <v>0</v>
      </c>
      <c r="J29" s="75">
        <f t="shared" si="6"/>
        <v>0</v>
      </c>
    </row>
    <row r="30" spans="1:10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</row>
    <row r="31" spans="1:10" x14ac:dyDescent="0.25">
      <c r="A31" s="171" t="s">
        <v>35</v>
      </c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</row>
    <row r="33" spans="1:10" ht="25.5" x14ac:dyDescent="0.25">
      <c r="A33" s="45"/>
      <c r="B33" s="46"/>
      <c r="C33" s="46"/>
      <c r="D33" s="47"/>
      <c r="E33" s="48"/>
      <c r="F33" s="49" t="s">
        <v>90</v>
      </c>
      <c r="G33" s="49" t="s">
        <v>120</v>
      </c>
      <c r="H33" s="49" t="s">
        <v>91</v>
      </c>
      <c r="I33" s="49" t="s">
        <v>94</v>
      </c>
      <c r="J33" s="49" t="s">
        <v>93</v>
      </c>
    </row>
    <row r="34" spans="1:10" ht="24.75" customHeight="1" x14ac:dyDescent="0.25">
      <c r="A34" s="166" t="s">
        <v>39</v>
      </c>
      <c r="B34" s="167"/>
      <c r="C34" s="167"/>
      <c r="D34" s="167"/>
      <c r="E34" s="168"/>
      <c r="F34" s="72">
        <v>0</v>
      </c>
      <c r="G34" s="72">
        <f>F37</f>
        <v>0</v>
      </c>
      <c r="H34" s="72">
        <f>G37</f>
        <v>0</v>
      </c>
      <c r="I34" s="72">
        <f>H37</f>
        <v>0</v>
      </c>
      <c r="J34" s="73">
        <f>I37</f>
        <v>0</v>
      </c>
    </row>
    <row r="35" spans="1:10" ht="28.5" customHeight="1" x14ac:dyDescent="0.25">
      <c r="A35" s="166" t="s">
        <v>42</v>
      </c>
      <c r="B35" s="167"/>
      <c r="C35" s="167"/>
      <c r="D35" s="167"/>
      <c r="E35" s="168"/>
      <c r="F35" s="72">
        <v>0</v>
      </c>
      <c r="G35" s="72">
        <v>0</v>
      </c>
      <c r="H35" s="72">
        <v>0</v>
      </c>
      <c r="I35" s="72">
        <v>0</v>
      </c>
      <c r="J35" s="73">
        <v>0</v>
      </c>
    </row>
    <row r="36" spans="1:10" x14ac:dyDescent="0.25">
      <c r="A36" s="166" t="s">
        <v>43</v>
      </c>
      <c r="B36" s="172"/>
      <c r="C36" s="172"/>
      <c r="D36" s="172"/>
      <c r="E36" s="173"/>
      <c r="F36" s="72">
        <v>0</v>
      </c>
      <c r="G36" s="72">
        <v>0</v>
      </c>
      <c r="H36" s="72">
        <v>0</v>
      </c>
      <c r="I36" s="72">
        <v>0</v>
      </c>
      <c r="J36" s="73">
        <v>0</v>
      </c>
    </row>
    <row r="37" spans="1:10" ht="27.75" customHeight="1" x14ac:dyDescent="0.25">
      <c r="A37" s="163" t="s">
        <v>40</v>
      </c>
      <c r="B37" s="158"/>
      <c r="C37" s="158"/>
      <c r="D37" s="158"/>
      <c r="E37" s="158"/>
      <c r="F37" s="76">
        <f>F34-F35+F36</f>
        <v>0</v>
      </c>
      <c r="G37" s="76">
        <f t="shared" ref="G37:J37" si="7">G34-G35+G36</f>
        <v>0</v>
      </c>
      <c r="H37" s="76">
        <f t="shared" si="7"/>
        <v>0</v>
      </c>
      <c r="I37" s="76">
        <f t="shared" si="7"/>
        <v>0</v>
      </c>
      <c r="J37" s="77">
        <f t="shared" si="7"/>
        <v>0</v>
      </c>
    </row>
    <row r="38" spans="1:10" ht="17.25" customHeight="1" x14ac:dyDescent="0.25"/>
    <row r="39" spans="1:10" x14ac:dyDescent="0.25">
      <c r="A39" s="164"/>
      <c r="B39" s="165"/>
      <c r="C39" s="165"/>
      <c r="D39" s="165"/>
      <c r="E39" s="165"/>
      <c r="F39" s="165"/>
      <c r="G39" s="165"/>
      <c r="H39" s="165"/>
      <c r="I39" s="165"/>
      <c r="J39" s="165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"/>
  <sheetViews>
    <sheetView topLeftCell="A39" zoomScale="80" zoomScaleNormal="80" workbookViewId="0">
      <selection activeCell="K27" sqref="K27"/>
    </sheetView>
  </sheetViews>
  <sheetFormatPr defaultRowHeight="15" x14ac:dyDescent="0.25"/>
  <cols>
    <col min="1" max="1" width="10.7109375" customWidth="1"/>
    <col min="2" max="2" width="33.42578125" customWidth="1"/>
    <col min="3" max="3" width="14.140625" customWidth="1"/>
    <col min="4" max="7" width="14.42578125" customWidth="1"/>
  </cols>
  <sheetData>
    <row r="1" spans="1:7" ht="42" customHeight="1" x14ac:dyDescent="0.25">
      <c r="A1" s="153" t="s">
        <v>188</v>
      </c>
      <c r="B1" s="153"/>
      <c r="C1" s="153"/>
      <c r="D1" s="153"/>
      <c r="E1" s="153"/>
      <c r="F1" s="153"/>
      <c r="G1" s="15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8" customHeight="1" x14ac:dyDescent="0.25">
      <c r="A3" s="153" t="s">
        <v>3</v>
      </c>
      <c r="B3" s="153"/>
      <c r="C3" s="153"/>
      <c r="D3" s="153"/>
      <c r="E3" s="153"/>
      <c r="F3" s="153"/>
      <c r="G3" s="15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s="121" customFormat="1" ht="15.75" customHeight="1" x14ac:dyDescent="0.2">
      <c r="A5" s="175" t="s">
        <v>108</v>
      </c>
      <c r="B5" s="175"/>
      <c r="C5" s="175"/>
      <c r="D5" s="175"/>
      <c r="E5" s="175"/>
      <c r="F5" s="175"/>
      <c r="G5" s="175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s="126" customFormat="1" ht="24" x14ac:dyDescent="0.2">
      <c r="A7" s="124" t="s">
        <v>123</v>
      </c>
      <c r="B7" s="125" t="s">
        <v>14</v>
      </c>
      <c r="C7" s="125" t="s">
        <v>90</v>
      </c>
      <c r="D7" s="124" t="s">
        <v>173</v>
      </c>
      <c r="E7" s="124" t="s">
        <v>95</v>
      </c>
      <c r="F7" s="124" t="s">
        <v>94</v>
      </c>
      <c r="G7" s="124" t="s">
        <v>93</v>
      </c>
    </row>
    <row r="8" spans="1:7" x14ac:dyDescent="0.25">
      <c r="A8" s="34"/>
      <c r="B8" s="33" t="s">
        <v>125</v>
      </c>
      <c r="C8" s="81">
        <f>SUM(C9+C15)</f>
        <v>1027264.25</v>
      </c>
      <c r="D8" s="81">
        <f t="shared" ref="D8:E8" si="0">SUM(D9+D15)</f>
        <v>1247843.95</v>
      </c>
      <c r="E8" s="81">
        <f t="shared" si="0"/>
        <v>1442863.81</v>
      </c>
      <c r="F8" s="81">
        <f t="shared" ref="F8" si="1">SUM(F9+F15)</f>
        <v>1442863.81</v>
      </c>
      <c r="G8" s="81">
        <f t="shared" ref="G8" si="2">SUM(G9+G15)</f>
        <v>1432746.86</v>
      </c>
    </row>
    <row r="9" spans="1:7" ht="15.75" customHeight="1" x14ac:dyDescent="0.25">
      <c r="A9" s="128">
        <v>6</v>
      </c>
      <c r="B9" s="8" t="s">
        <v>4</v>
      </c>
      <c r="C9" s="78">
        <f>SUM(C10+C11+C12+C13+C14)</f>
        <v>1027264.25</v>
      </c>
      <c r="D9" s="78">
        <f>SUM(D10+D11+D12+D13+D14)</f>
        <v>1247843.95</v>
      </c>
      <c r="E9" s="78">
        <f>SUM(E10+E11+E12+E13+E14)</f>
        <v>1442863.81</v>
      </c>
      <c r="F9" s="78">
        <f t="shared" ref="F9:G9" si="3">SUM(F10+F11+F12+F13+F14)</f>
        <v>1442863.81</v>
      </c>
      <c r="G9" s="78">
        <f t="shared" si="3"/>
        <v>1432746.86</v>
      </c>
    </row>
    <row r="10" spans="1:7" ht="27" customHeight="1" x14ac:dyDescent="0.25">
      <c r="A10" s="129">
        <v>63</v>
      </c>
      <c r="B10" s="12" t="s">
        <v>21</v>
      </c>
      <c r="C10" s="78">
        <v>937612.09</v>
      </c>
      <c r="D10" s="79">
        <v>1151798.02</v>
      </c>
      <c r="E10" s="79">
        <v>1324530</v>
      </c>
      <c r="F10" s="79">
        <v>1324530</v>
      </c>
      <c r="G10" s="79">
        <v>1324530</v>
      </c>
    </row>
    <row r="11" spans="1:7" x14ac:dyDescent="0.25">
      <c r="A11" s="127">
        <v>64</v>
      </c>
      <c r="B11" s="12" t="s">
        <v>44</v>
      </c>
      <c r="C11" s="78">
        <v>0.01</v>
      </c>
      <c r="D11" s="79">
        <v>10</v>
      </c>
      <c r="E11" s="79">
        <v>10</v>
      </c>
      <c r="F11" s="79">
        <v>10</v>
      </c>
      <c r="G11" s="79">
        <v>10</v>
      </c>
    </row>
    <row r="12" spans="1:7" ht="39.75" customHeight="1" x14ac:dyDescent="0.25">
      <c r="A12" s="127">
        <v>65</v>
      </c>
      <c r="B12" s="12" t="s">
        <v>45</v>
      </c>
      <c r="C12" s="78">
        <v>11840.3</v>
      </c>
      <c r="D12" s="79">
        <v>13140</v>
      </c>
      <c r="E12" s="79">
        <v>12600</v>
      </c>
      <c r="F12" s="79">
        <v>12600</v>
      </c>
      <c r="G12" s="79">
        <v>12600</v>
      </c>
    </row>
    <row r="13" spans="1:7" ht="31.5" customHeight="1" x14ac:dyDescent="0.25">
      <c r="A13" s="127">
        <v>66</v>
      </c>
      <c r="B13" s="12" t="s">
        <v>46</v>
      </c>
      <c r="C13" s="78">
        <v>8503.1299999999992</v>
      </c>
      <c r="D13" s="79">
        <v>7600</v>
      </c>
      <c r="E13" s="79">
        <v>4300</v>
      </c>
      <c r="F13" s="79">
        <v>4300</v>
      </c>
      <c r="G13" s="79">
        <v>4300</v>
      </c>
    </row>
    <row r="14" spans="1:7" ht="24.75" customHeight="1" x14ac:dyDescent="0.25">
      <c r="A14" s="130">
        <v>67</v>
      </c>
      <c r="B14" s="12" t="s">
        <v>22</v>
      </c>
      <c r="C14" s="78">
        <v>69308.72</v>
      </c>
      <c r="D14" s="79">
        <v>75295.929999999993</v>
      </c>
      <c r="E14" s="79">
        <v>101423.81</v>
      </c>
      <c r="F14" s="79">
        <v>101423.81</v>
      </c>
      <c r="G14" s="79">
        <v>91306.86</v>
      </c>
    </row>
    <row r="15" spans="1:7" ht="25.5" x14ac:dyDescent="0.25">
      <c r="A15" s="11">
        <v>7</v>
      </c>
      <c r="B15" s="21" t="s">
        <v>5</v>
      </c>
      <c r="C15" s="78">
        <v>0</v>
      </c>
      <c r="D15" s="79">
        <v>0</v>
      </c>
      <c r="E15" s="79">
        <v>0</v>
      </c>
      <c r="F15" s="79">
        <v>0</v>
      </c>
      <c r="G15" s="79">
        <v>0</v>
      </c>
    </row>
    <row r="16" spans="1:7" ht="25.5" customHeight="1" x14ac:dyDescent="0.25">
      <c r="A16" s="127">
        <v>72</v>
      </c>
      <c r="B16" s="22" t="s">
        <v>20</v>
      </c>
      <c r="C16" s="78">
        <v>0</v>
      </c>
      <c r="D16" s="79">
        <v>0</v>
      </c>
      <c r="E16" s="79">
        <v>0</v>
      </c>
      <c r="F16" s="79">
        <v>0</v>
      </c>
      <c r="G16" s="79">
        <v>0</v>
      </c>
    </row>
    <row r="17" spans="1:7" ht="25.5" customHeight="1" x14ac:dyDescent="0.25">
      <c r="A17" s="8">
        <v>9</v>
      </c>
      <c r="B17" s="21" t="s">
        <v>86</v>
      </c>
      <c r="C17" s="91">
        <v>9908.32</v>
      </c>
      <c r="D17" s="91">
        <v>6024.83</v>
      </c>
      <c r="E17" s="91">
        <v>0</v>
      </c>
      <c r="F17" s="91">
        <v>0</v>
      </c>
      <c r="G17" s="101">
        <v>0</v>
      </c>
    </row>
    <row r="18" spans="1:7" x14ac:dyDescent="0.25">
      <c r="A18" s="12"/>
      <c r="B18" s="22" t="s">
        <v>127</v>
      </c>
      <c r="C18" s="79">
        <v>9908.32</v>
      </c>
      <c r="D18" s="79">
        <v>6024.83</v>
      </c>
      <c r="E18" s="79">
        <v>0</v>
      </c>
      <c r="F18" s="79">
        <v>0</v>
      </c>
      <c r="G18" s="80">
        <v>0</v>
      </c>
    </row>
    <row r="19" spans="1:7" x14ac:dyDescent="0.25">
      <c r="A19" s="12"/>
      <c r="B19" s="22"/>
      <c r="C19" s="79"/>
      <c r="D19" s="79"/>
      <c r="E19" s="79"/>
      <c r="F19" s="79"/>
      <c r="G19" s="80"/>
    </row>
    <row r="20" spans="1:7" x14ac:dyDescent="0.25">
      <c r="A20" s="12"/>
      <c r="B20" s="22" t="s">
        <v>126</v>
      </c>
      <c r="C20" s="79">
        <f>SUM(C8+C17)</f>
        <v>1037172.57</v>
      </c>
      <c r="D20" s="79">
        <f>SUM(D8+D17)</f>
        <v>1253868.78</v>
      </c>
      <c r="E20" s="79">
        <f>SUM(E8+E17)</f>
        <v>1442863.81</v>
      </c>
      <c r="F20" s="79">
        <f t="shared" ref="F20:G20" si="4">SUM(F8+F17)</f>
        <v>1442863.81</v>
      </c>
      <c r="G20" s="79">
        <f t="shared" si="4"/>
        <v>1432746.86</v>
      </c>
    </row>
    <row r="21" spans="1:7" ht="18" customHeight="1" x14ac:dyDescent="0.25"/>
    <row r="22" spans="1:7" s="126" customFormat="1" ht="24" x14ac:dyDescent="0.2">
      <c r="A22" s="124" t="s">
        <v>124</v>
      </c>
      <c r="B22" s="125" t="s">
        <v>14</v>
      </c>
      <c r="C22" s="125" t="s">
        <v>90</v>
      </c>
      <c r="D22" s="124" t="s">
        <v>173</v>
      </c>
      <c r="E22" s="124" t="s">
        <v>91</v>
      </c>
      <c r="F22" s="124" t="s">
        <v>94</v>
      </c>
      <c r="G22" s="124" t="s">
        <v>93</v>
      </c>
    </row>
    <row r="23" spans="1:7" x14ac:dyDescent="0.25">
      <c r="A23" s="34"/>
      <c r="B23" s="33" t="s">
        <v>128</v>
      </c>
      <c r="C23" s="81">
        <f>SUM(C24+C30)</f>
        <v>1031147.74</v>
      </c>
      <c r="D23" s="81">
        <f t="shared" ref="D23:G23" si="5">SUM(D24+D30)</f>
        <v>1253868.78</v>
      </c>
      <c r="E23" s="81">
        <f t="shared" si="5"/>
        <v>1442863.81</v>
      </c>
      <c r="F23" s="81">
        <f t="shared" si="5"/>
        <v>1442863.81</v>
      </c>
      <c r="G23" s="81">
        <f t="shared" si="5"/>
        <v>1432746.8599999999</v>
      </c>
    </row>
    <row r="24" spans="1:7" ht="15.75" customHeight="1" x14ac:dyDescent="0.25">
      <c r="A24" s="8">
        <v>3</v>
      </c>
      <c r="B24" s="8" t="s">
        <v>6</v>
      </c>
      <c r="C24" s="78">
        <f>SUM(C25:C29)</f>
        <v>1021870.23</v>
      </c>
      <c r="D24" s="78">
        <f t="shared" ref="D24:G24" si="6">SUM(D25:D29)</f>
        <v>1243768.78</v>
      </c>
      <c r="E24" s="78">
        <f t="shared" si="6"/>
        <v>1435963.81</v>
      </c>
      <c r="F24" s="78">
        <f t="shared" si="6"/>
        <v>1435963.81</v>
      </c>
      <c r="G24" s="78">
        <f t="shared" si="6"/>
        <v>1425846.8599999999</v>
      </c>
    </row>
    <row r="25" spans="1:7" s="131" customFormat="1" ht="15.75" customHeight="1" x14ac:dyDescent="0.25">
      <c r="A25" s="127">
        <v>31</v>
      </c>
      <c r="B25" s="12" t="s">
        <v>7</v>
      </c>
      <c r="C25" s="78">
        <v>855713.81</v>
      </c>
      <c r="D25" s="79">
        <v>1065360</v>
      </c>
      <c r="E25" s="79">
        <v>1266720.2</v>
      </c>
      <c r="F25" s="79">
        <v>1266720.2</v>
      </c>
      <c r="G25" s="79">
        <v>1257350.69</v>
      </c>
    </row>
    <row r="26" spans="1:7" x14ac:dyDescent="0.25">
      <c r="A26" s="130">
        <v>32</v>
      </c>
      <c r="B26" s="9" t="s">
        <v>15</v>
      </c>
      <c r="C26" s="78">
        <v>156002.60999999999</v>
      </c>
      <c r="D26" s="79">
        <v>166348.78</v>
      </c>
      <c r="E26" s="79">
        <v>155233.60999999999</v>
      </c>
      <c r="F26" s="79">
        <v>155233.60999999999</v>
      </c>
      <c r="G26" s="79">
        <v>154666.17000000001</v>
      </c>
    </row>
    <row r="27" spans="1:7" x14ac:dyDescent="0.25">
      <c r="A27" s="130">
        <v>34</v>
      </c>
      <c r="B27" s="9" t="s">
        <v>47</v>
      </c>
      <c r="C27" s="78">
        <v>648.86</v>
      </c>
      <c r="D27" s="79">
        <v>700</v>
      </c>
      <c r="E27" s="79">
        <v>700</v>
      </c>
      <c r="F27" s="79">
        <v>700</v>
      </c>
      <c r="G27" s="79">
        <v>700</v>
      </c>
    </row>
    <row r="28" spans="1:7" ht="29.25" customHeight="1" x14ac:dyDescent="0.25">
      <c r="A28" s="130">
        <v>37</v>
      </c>
      <c r="B28" s="59" t="s">
        <v>48</v>
      </c>
      <c r="C28" s="78">
        <v>9063.01</v>
      </c>
      <c r="D28" s="82">
        <v>10900</v>
      </c>
      <c r="E28" s="79">
        <v>13310</v>
      </c>
      <c r="F28" s="79">
        <v>13310</v>
      </c>
      <c r="G28" s="79">
        <v>13130</v>
      </c>
    </row>
    <row r="29" spans="1:7" x14ac:dyDescent="0.25">
      <c r="A29" s="130">
        <v>38</v>
      </c>
      <c r="B29" s="9" t="s">
        <v>49</v>
      </c>
      <c r="C29" s="78">
        <v>441.94</v>
      </c>
      <c r="D29" s="79">
        <v>460</v>
      </c>
      <c r="E29" s="79">
        <v>0</v>
      </c>
      <c r="F29" s="79">
        <v>0</v>
      </c>
      <c r="G29" s="79">
        <v>0</v>
      </c>
    </row>
    <row r="30" spans="1:7" s="57" customFormat="1" ht="24.75" customHeight="1" x14ac:dyDescent="0.25">
      <c r="A30" s="11">
        <v>4</v>
      </c>
      <c r="B30" s="21" t="s">
        <v>8</v>
      </c>
      <c r="C30" s="90">
        <f>SUM(C31+C32)</f>
        <v>9277.51</v>
      </c>
      <c r="D30" s="90">
        <f t="shared" ref="D30:G30" si="7">SUM(D31+D32)</f>
        <v>10100</v>
      </c>
      <c r="E30" s="90">
        <f t="shared" si="7"/>
        <v>6900</v>
      </c>
      <c r="F30" s="90">
        <f t="shared" si="7"/>
        <v>6900</v>
      </c>
      <c r="G30" s="90">
        <f t="shared" si="7"/>
        <v>6900</v>
      </c>
    </row>
    <row r="31" spans="1:7" ht="25.5" x14ac:dyDescent="0.25">
      <c r="A31" s="127">
        <v>42</v>
      </c>
      <c r="B31" s="22" t="s">
        <v>23</v>
      </c>
      <c r="C31" s="78">
        <v>6152.51</v>
      </c>
      <c r="D31" s="79">
        <v>10100</v>
      </c>
      <c r="E31" s="79">
        <v>6900</v>
      </c>
      <c r="F31" s="79">
        <v>6900</v>
      </c>
      <c r="G31" s="79">
        <v>6900</v>
      </c>
    </row>
    <row r="32" spans="1:7" ht="26.25" x14ac:dyDescent="0.25">
      <c r="A32" s="139">
        <v>45</v>
      </c>
      <c r="B32" s="83" t="s">
        <v>50</v>
      </c>
      <c r="C32" s="85">
        <v>3125</v>
      </c>
      <c r="D32" s="85">
        <v>0</v>
      </c>
      <c r="E32" s="85">
        <v>0</v>
      </c>
      <c r="F32" s="85">
        <v>0</v>
      </c>
      <c r="G32" s="85">
        <v>0</v>
      </c>
    </row>
    <row r="33" spans="1:7" ht="30.6" customHeight="1" x14ac:dyDescent="0.25"/>
    <row r="34" spans="1:7" x14ac:dyDescent="0.25">
      <c r="A34" s="174" t="s">
        <v>109</v>
      </c>
      <c r="B34" s="174"/>
      <c r="C34" s="174"/>
      <c r="D34" s="174"/>
      <c r="E34" s="174"/>
      <c r="F34" s="174"/>
      <c r="G34" s="174"/>
    </row>
    <row r="36" spans="1:7" s="126" customFormat="1" ht="24" x14ac:dyDescent="0.2">
      <c r="A36" s="135" t="s">
        <v>129</v>
      </c>
      <c r="B36" s="124" t="s">
        <v>24</v>
      </c>
      <c r="C36" s="125" t="s">
        <v>90</v>
      </c>
      <c r="D36" s="124" t="s">
        <v>173</v>
      </c>
      <c r="E36" s="124" t="s">
        <v>95</v>
      </c>
      <c r="F36" s="124" t="s">
        <v>94</v>
      </c>
      <c r="G36" s="124" t="s">
        <v>93</v>
      </c>
    </row>
    <row r="37" spans="1:7" x14ac:dyDescent="0.25">
      <c r="A37" s="114"/>
      <c r="B37" s="35" t="s">
        <v>125</v>
      </c>
      <c r="C37" s="81">
        <f>SUM(C38+C41+C44+C47+C54)</f>
        <v>1027264.25</v>
      </c>
      <c r="D37" s="81">
        <f>SUM(D38+D41+D44+D47+D54)</f>
        <v>1247843.95</v>
      </c>
      <c r="E37" s="81">
        <f>SUM(E38+E41+E44+E47+E54)</f>
        <v>1442863.8099999998</v>
      </c>
      <c r="F37" s="81">
        <f>SUM(F38+F41+F44+F47+F54)</f>
        <v>1442863.8099999998</v>
      </c>
      <c r="G37" s="81">
        <f>SUM(G38+G41+G44+G47+G54)</f>
        <v>1432746.8599999999</v>
      </c>
    </row>
    <row r="38" spans="1:7" x14ac:dyDescent="0.25">
      <c r="A38" s="136">
        <v>1</v>
      </c>
      <c r="B38" s="21" t="s">
        <v>144</v>
      </c>
      <c r="C38" s="93">
        <f>SUM(C39+C40)</f>
        <v>69308.72</v>
      </c>
      <c r="D38" s="93">
        <f t="shared" ref="D38:G38" si="8">SUM(D39+D40)</f>
        <v>75295.929999999993</v>
      </c>
      <c r="E38" s="93">
        <f t="shared" si="8"/>
        <v>69227.149999999994</v>
      </c>
      <c r="F38" s="93">
        <f t="shared" si="8"/>
        <v>69227.149999999994</v>
      </c>
      <c r="G38" s="93">
        <f t="shared" si="8"/>
        <v>67982.549999999988</v>
      </c>
    </row>
    <row r="39" spans="1:7" s="58" customFormat="1" x14ac:dyDescent="0.25">
      <c r="A39" s="148" t="s">
        <v>138</v>
      </c>
      <c r="B39" s="10" t="s">
        <v>144</v>
      </c>
      <c r="C39" s="89">
        <v>29715.72</v>
      </c>
      <c r="D39" s="89">
        <v>25880</v>
      </c>
      <c r="E39" s="89">
        <v>21835.81</v>
      </c>
      <c r="F39" s="89">
        <v>21835.81</v>
      </c>
      <c r="G39" s="89">
        <v>20591.21</v>
      </c>
    </row>
    <row r="40" spans="1:7" s="58" customFormat="1" x14ac:dyDescent="0.25">
      <c r="A40" s="148" t="s">
        <v>139</v>
      </c>
      <c r="B40" s="10" t="s">
        <v>56</v>
      </c>
      <c r="C40" s="89">
        <v>39593</v>
      </c>
      <c r="D40" s="89">
        <v>49415.93</v>
      </c>
      <c r="E40" s="89">
        <v>47391.34</v>
      </c>
      <c r="F40" s="89">
        <v>47391.34</v>
      </c>
      <c r="G40" s="89">
        <v>47391.34</v>
      </c>
    </row>
    <row r="41" spans="1:7" x14ac:dyDescent="0.25">
      <c r="A41" s="136">
        <v>3</v>
      </c>
      <c r="B41" s="23" t="s">
        <v>75</v>
      </c>
      <c r="C41" s="90">
        <v>3947.39</v>
      </c>
      <c r="D41" s="91">
        <v>4300</v>
      </c>
      <c r="E41" s="91">
        <v>4300</v>
      </c>
      <c r="F41" s="91">
        <v>4300</v>
      </c>
      <c r="G41" s="91">
        <v>4300</v>
      </c>
    </row>
    <row r="42" spans="1:7" x14ac:dyDescent="0.25">
      <c r="A42" s="133" t="s">
        <v>121</v>
      </c>
      <c r="B42" s="10" t="s">
        <v>75</v>
      </c>
      <c r="C42" s="92">
        <v>3947.39</v>
      </c>
      <c r="D42" s="89">
        <v>4300</v>
      </c>
      <c r="E42" s="89">
        <v>4300</v>
      </c>
      <c r="F42" s="89">
        <v>4300</v>
      </c>
      <c r="G42" s="89">
        <v>4300</v>
      </c>
    </row>
    <row r="43" spans="1:7" x14ac:dyDescent="0.25">
      <c r="A43" s="134" t="s">
        <v>122</v>
      </c>
      <c r="B43" s="9" t="s">
        <v>150</v>
      </c>
      <c r="C43" s="78">
        <v>3947.39</v>
      </c>
      <c r="D43" s="79">
        <v>4300</v>
      </c>
      <c r="E43" s="79">
        <v>4300</v>
      </c>
      <c r="F43" s="79">
        <v>4300</v>
      </c>
      <c r="G43" s="79">
        <v>4300</v>
      </c>
    </row>
    <row r="44" spans="1:7" x14ac:dyDescent="0.25">
      <c r="A44" s="136">
        <v>4</v>
      </c>
      <c r="B44" s="61" t="s">
        <v>149</v>
      </c>
      <c r="C44" s="90">
        <v>11840.31</v>
      </c>
      <c r="D44" s="91">
        <v>13150</v>
      </c>
      <c r="E44" s="91">
        <v>12610</v>
      </c>
      <c r="F44" s="91">
        <v>12610</v>
      </c>
      <c r="G44" s="91">
        <v>12610</v>
      </c>
    </row>
    <row r="45" spans="1:7" x14ac:dyDescent="0.25">
      <c r="A45" s="137" t="s">
        <v>130</v>
      </c>
      <c r="B45" s="10" t="s">
        <v>77</v>
      </c>
      <c r="C45" s="92">
        <v>11840.31</v>
      </c>
      <c r="D45" s="89">
        <v>13150</v>
      </c>
      <c r="E45" s="89">
        <v>12610</v>
      </c>
      <c r="F45" s="89">
        <v>12610</v>
      </c>
      <c r="G45" s="89">
        <v>12610</v>
      </c>
    </row>
    <row r="46" spans="1:7" x14ac:dyDescent="0.25">
      <c r="A46" s="134" t="s">
        <v>134</v>
      </c>
      <c r="B46" s="60" t="s">
        <v>145</v>
      </c>
      <c r="C46" s="78">
        <v>11840.1</v>
      </c>
      <c r="D46" s="79">
        <v>13150</v>
      </c>
      <c r="E46" s="79">
        <v>12610</v>
      </c>
      <c r="F46" s="79">
        <v>12610</v>
      </c>
      <c r="G46" s="79">
        <v>12610</v>
      </c>
    </row>
    <row r="47" spans="1:7" x14ac:dyDescent="0.25">
      <c r="A47" s="136">
        <v>5</v>
      </c>
      <c r="B47" s="23" t="s">
        <v>148</v>
      </c>
      <c r="C47" s="90">
        <f>SUM(C48+C51+C53)</f>
        <v>937612.09</v>
      </c>
      <c r="D47" s="90">
        <f t="shared" ref="D47:G47" si="9">SUM(D48+D51+D53)</f>
        <v>1151798.02</v>
      </c>
      <c r="E47" s="90">
        <f t="shared" si="9"/>
        <v>1356726.66</v>
      </c>
      <c r="F47" s="90">
        <f t="shared" si="9"/>
        <v>1356726.66</v>
      </c>
      <c r="G47" s="90">
        <f t="shared" si="9"/>
        <v>1347854.3099999998</v>
      </c>
    </row>
    <row r="48" spans="1:7" x14ac:dyDescent="0.25">
      <c r="A48" s="137" t="s">
        <v>131</v>
      </c>
      <c r="B48" s="10" t="s">
        <v>82</v>
      </c>
      <c r="C48" s="92">
        <f>C49+C50</f>
        <v>932461.64</v>
      </c>
      <c r="D48" s="92">
        <f t="shared" ref="D48:G48" si="10">D49+D50</f>
        <v>1147908.02</v>
      </c>
      <c r="E48" s="92">
        <f t="shared" si="10"/>
        <v>1329359.5</v>
      </c>
      <c r="F48" s="92">
        <f t="shared" si="10"/>
        <v>1329359.5</v>
      </c>
      <c r="G48" s="92">
        <f t="shared" si="10"/>
        <v>1328028.6499999999</v>
      </c>
    </row>
    <row r="49" spans="1:7" x14ac:dyDescent="0.25">
      <c r="A49" s="134" t="s">
        <v>177</v>
      </c>
      <c r="B49" s="9" t="s">
        <v>179</v>
      </c>
      <c r="C49" s="92">
        <v>0</v>
      </c>
      <c r="D49" s="89">
        <v>0</v>
      </c>
      <c r="E49" s="89">
        <v>4829.5</v>
      </c>
      <c r="F49" s="89">
        <v>4829.5</v>
      </c>
      <c r="G49" s="89">
        <v>3498.65</v>
      </c>
    </row>
    <row r="50" spans="1:7" x14ac:dyDescent="0.25">
      <c r="A50" s="134" t="s">
        <v>135</v>
      </c>
      <c r="B50" s="9" t="s">
        <v>151</v>
      </c>
      <c r="C50" s="78">
        <v>932461.64</v>
      </c>
      <c r="D50" s="79">
        <v>1147908.02</v>
      </c>
      <c r="E50" s="79">
        <v>1324530</v>
      </c>
      <c r="F50" s="79">
        <v>1324530</v>
      </c>
      <c r="G50" s="79">
        <v>1324530</v>
      </c>
    </row>
    <row r="51" spans="1:7" x14ac:dyDescent="0.25">
      <c r="A51" s="137" t="s">
        <v>132</v>
      </c>
      <c r="B51" s="10" t="s">
        <v>146</v>
      </c>
      <c r="C51" s="92">
        <v>5150.45</v>
      </c>
      <c r="D51" s="89">
        <v>3890</v>
      </c>
      <c r="E51" s="89">
        <v>0</v>
      </c>
      <c r="F51" s="89">
        <v>0</v>
      </c>
      <c r="G51" s="89">
        <v>0</v>
      </c>
    </row>
    <row r="52" spans="1:7" x14ac:dyDescent="0.25">
      <c r="A52" s="134" t="s">
        <v>136</v>
      </c>
      <c r="B52" s="60" t="s">
        <v>146</v>
      </c>
      <c r="C52" s="78">
        <v>5150.45</v>
      </c>
      <c r="D52" s="79">
        <v>3890</v>
      </c>
      <c r="E52" s="79">
        <v>0</v>
      </c>
      <c r="F52" s="79">
        <v>0</v>
      </c>
      <c r="G52" s="79">
        <v>0</v>
      </c>
    </row>
    <row r="53" spans="1:7" x14ac:dyDescent="0.25">
      <c r="A53" s="137" t="s">
        <v>178</v>
      </c>
      <c r="B53" s="60" t="s">
        <v>180</v>
      </c>
      <c r="C53" s="78">
        <v>0</v>
      </c>
      <c r="D53" s="79">
        <v>0</v>
      </c>
      <c r="E53" s="79">
        <v>27367.16</v>
      </c>
      <c r="F53" s="79">
        <v>27367.16</v>
      </c>
      <c r="G53" s="79">
        <v>19825.66</v>
      </c>
    </row>
    <row r="54" spans="1:7" x14ac:dyDescent="0.25">
      <c r="A54" s="136">
        <v>6</v>
      </c>
      <c r="B54" s="23" t="s">
        <v>72</v>
      </c>
      <c r="C54" s="90">
        <v>4555.74</v>
      </c>
      <c r="D54" s="91">
        <v>3300</v>
      </c>
      <c r="E54" s="91">
        <v>0</v>
      </c>
      <c r="F54" s="91">
        <v>0</v>
      </c>
      <c r="G54" s="91">
        <v>0</v>
      </c>
    </row>
    <row r="55" spans="1:7" x14ac:dyDescent="0.25">
      <c r="A55" s="137" t="s">
        <v>133</v>
      </c>
      <c r="B55" s="10" t="s">
        <v>72</v>
      </c>
      <c r="C55" s="92">
        <v>4555.74</v>
      </c>
      <c r="D55" s="89">
        <v>3300</v>
      </c>
      <c r="E55" s="89">
        <v>0</v>
      </c>
      <c r="F55" s="89">
        <v>0</v>
      </c>
      <c r="G55" s="89">
        <v>0</v>
      </c>
    </row>
    <row r="56" spans="1:7" x14ac:dyDescent="0.25">
      <c r="A56" s="134" t="s">
        <v>137</v>
      </c>
      <c r="B56" s="9" t="s">
        <v>147</v>
      </c>
      <c r="C56" s="78">
        <v>4555.74</v>
      </c>
      <c r="D56" s="79">
        <v>3300</v>
      </c>
      <c r="E56" s="79">
        <v>0</v>
      </c>
      <c r="F56" s="79">
        <v>0</v>
      </c>
      <c r="G56" s="79">
        <v>0</v>
      </c>
    </row>
    <row r="57" spans="1:7" x14ac:dyDescent="0.25">
      <c r="A57" s="136">
        <v>7</v>
      </c>
      <c r="B57" s="61" t="s">
        <v>152</v>
      </c>
      <c r="C57" s="90">
        <v>0</v>
      </c>
      <c r="D57" s="91">
        <v>0</v>
      </c>
      <c r="E57" s="91">
        <v>0</v>
      </c>
      <c r="F57" s="91">
        <v>0</v>
      </c>
      <c r="G57" s="91">
        <v>0</v>
      </c>
    </row>
    <row r="58" spans="1:7" x14ac:dyDescent="0.25">
      <c r="A58" s="137" t="s">
        <v>155</v>
      </c>
      <c r="B58" s="59" t="s">
        <v>152</v>
      </c>
      <c r="C58" s="78">
        <v>0</v>
      </c>
      <c r="D58" s="79">
        <v>0</v>
      </c>
      <c r="E58" s="79">
        <v>0</v>
      </c>
      <c r="F58" s="79">
        <v>0</v>
      </c>
      <c r="G58" s="79">
        <v>0</v>
      </c>
    </row>
    <row r="59" spans="1:7" x14ac:dyDescent="0.25">
      <c r="A59" s="134" t="s">
        <v>156</v>
      </c>
      <c r="B59" s="59" t="s">
        <v>152</v>
      </c>
      <c r="C59" s="78">
        <v>0</v>
      </c>
      <c r="D59" s="79">
        <v>0</v>
      </c>
      <c r="E59" s="79">
        <v>0</v>
      </c>
      <c r="F59" s="79">
        <v>0</v>
      </c>
      <c r="G59" s="79">
        <v>0</v>
      </c>
    </row>
    <row r="60" spans="1:7" x14ac:dyDescent="0.25">
      <c r="A60" s="136">
        <v>9</v>
      </c>
      <c r="B60" s="86" t="s">
        <v>87</v>
      </c>
      <c r="C60" s="91">
        <f>SUM(C61+C63)</f>
        <v>9908.3200000000015</v>
      </c>
      <c r="D60" s="91">
        <v>6024.83</v>
      </c>
      <c r="E60" s="91">
        <v>0</v>
      </c>
      <c r="F60" s="91">
        <v>0</v>
      </c>
      <c r="G60" s="91">
        <v>0</v>
      </c>
    </row>
    <row r="61" spans="1:7" x14ac:dyDescent="0.25">
      <c r="A61" s="137" t="s">
        <v>140</v>
      </c>
      <c r="B61" s="88" t="s">
        <v>153</v>
      </c>
      <c r="C61" s="89">
        <v>8218.7900000000009</v>
      </c>
      <c r="D61" s="89">
        <v>6024.83</v>
      </c>
      <c r="E61" s="89">
        <v>0</v>
      </c>
      <c r="F61" s="89">
        <v>0</v>
      </c>
      <c r="G61" s="89">
        <v>0</v>
      </c>
    </row>
    <row r="62" spans="1:7" x14ac:dyDescent="0.25">
      <c r="A62" s="134" t="s">
        <v>141</v>
      </c>
      <c r="B62" s="60" t="s">
        <v>150</v>
      </c>
      <c r="C62" s="79">
        <v>8218.7900000000009</v>
      </c>
      <c r="D62" s="79">
        <v>6024.83</v>
      </c>
      <c r="E62" s="79">
        <v>0</v>
      </c>
      <c r="F62" s="79">
        <v>0</v>
      </c>
      <c r="G62" s="79">
        <v>0</v>
      </c>
    </row>
    <row r="63" spans="1:7" x14ac:dyDescent="0.25">
      <c r="A63" s="137" t="s">
        <v>142</v>
      </c>
      <c r="B63" s="88" t="s">
        <v>77</v>
      </c>
      <c r="C63" s="89">
        <v>1689.53</v>
      </c>
      <c r="D63" s="89">
        <v>0</v>
      </c>
      <c r="E63" s="89">
        <v>0</v>
      </c>
      <c r="F63" s="89">
        <v>0</v>
      </c>
      <c r="G63" s="89">
        <v>0</v>
      </c>
    </row>
    <row r="64" spans="1:7" x14ac:dyDescent="0.25">
      <c r="A64" s="134" t="s">
        <v>143</v>
      </c>
      <c r="B64" s="84" t="s">
        <v>154</v>
      </c>
      <c r="C64" s="94">
        <v>1689.53</v>
      </c>
      <c r="D64" s="94">
        <v>0</v>
      </c>
      <c r="E64" s="94">
        <v>0</v>
      </c>
      <c r="F64" s="94">
        <v>0</v>
      </c>
      <c r="G64" s="94">
        <v>0</v>
      </c>
    </row>
    <row r="65" spans="1:7" x14ac:dyDescent="0.25">
      <c r="A65" s="114"/>
      <c r="B65" s="84"/>
      <c r="C65" s="94"/>
      <c r="D65" s="94"/>
      <c r="E65" s="94"/>
      <c r="F65" s="94"/>
      <c r="G65" s="94"/>
    </row>
    <row r="66" spans="1:7" x14ac:dyDescent="0.25">
      <c r="A66" s="114"/>
      <c r="B66" s="84" t="s">
        <v>126</v>
      </c>
      <c r="C66" s="94">
        <f>SUM(C37+C60)</f>
        <v>1037172.57</v>
      </c>
      <c r="D66" s="94">
        <f>D37+D60</f>
        <v>1253868.78</v>
      </c>
      <c r="E66" s="94">
        <f>E37+E60</f>
        <v>1442863.8099999998</v>
      </c>
      <c r="F66" s="94">
        <f>F37+F60</f>
        <v>1442863.8099999998</v>
      </c>
      <c r="G66" s="94">
        <f>G37+G60</f>
        <v>1432746.8599999999</v>
      </c>
    </row>
    <row r="67" spans="1:7" ht="18" customHeight="1" x14ac:dyDescent="0.25"/>
    <row r="68" spans="1:7" s="126" customFormat="1" ht="24" x14ac:dyDescent="0.2">
      <c r="A68" s="135" t="s">
        <v>123</v>
      </c>
      <c r="B68" s="124" t="s">
        <v>24</v>
      </c>
      <c r="C68" s="125" t="s">
        <v>90</v>
      </c>
      <c r="D68" s="124" t="s">
        <v>175</v>
      </c>
      <c r="E68" s="124" t="s">
        <v>91</v>
      </c>
      <c r="F68" s="124" t="s">
        <v>92</v>
      </c>
      <c r="G68" s="124" t="s">
        <v>93</v>
      </c>
    </row>
    <row r="69" spans="1:7" x14ac:dyDescent="0.25">
      <c r="A69" s="114"/>
      <c r="B69" s="35" t="s">
        <v>128</v>
      </c>
      <c r="C69" s="81">
        <f>C70+C73+C76+C79+C86</f>
        <v>1031147.74</v>
      </c>
      <c r="D69" s="81">
        <f>D70+D73+D76+D79+D86</f>
        <v>1253868.78</v>
      </c>
      <c r="E69" s="81">
        <f>E70+E73+E76+E79+E86</f>
        <v>1442863.8099999998</v>
      </c>
      <c r="F69" s="81">
        <f>F70+F73+F76+F79+F86</f>
        <v>1442863.8099999998</v>
      </c>
      <c r="G69" s="81">
        <f>G70+G73+G76+G79+G86</f>
        <v>1432746.8599999999</v>
      </c>
    </row>
    <row r="70" spans="1:7" x14ac:dyDescent="0.25">
      <c r="A70" s="136">
        <v>1</v>
      </c>
      <c r="B70" s="21" t="s">
        <v>144</v>
      </c>
      <c r="C70" s="78">
        <f>C71+C72</f>
        <v>69308.72</v>
      </c>
      <c r="D70" s="78">
        <f t="shared" ref="D70:G70" si="11">D71+D72</f>
        <v>75295.929999999993</v>
      </c>
      <c r="E70" s="78">
        <f t="shared" si="11"/>
        <v>69227.149999999994</v>
      </c>
      <c r="F70" s="78">
        <f t="shared" si="11"/>
        <v>69227.149999999994</v>
      </c>
      <c r="G70" s="78">
        <f t="shared" si="11"/>
        <v>67982.549999999988</v>
      </c>
    </row>
    <row r="71" spans="1:7" x14ac:dyDescent="0.25">
      <c r="A71" s="137" t="s">
        <v>138</v>
      </c>
      <c r="B71" s="10" t="s">
        <v>144</v>
      </c>
      <c r="C71" s="78">
        <v>29715.72</v>
      </c>
      <c r="D71" s="79">
        <v>25880</v>
      </c>
      <c r="E71" s="79">
        <v>21835.81</v>
      </c>
      <c r="F71" s="79">
        <v>21835.81</v>
      </c>
      <c r="G71" s="79">
        <v>20591.21</v>
      </c>
    </row>
    <row r="72" spans="1:7" x14ac:dyDescent="0.25">
      <c r="A72" s="137" t="s">
        <v>139</v>
      </c>
      <c r="B72" s="63" t="s">
        <v>56</v>
      </c>
      <c r="C72" s="78">
        <v>39593</v>
      </c>
      <c r="D72" s="79">
        <v>49415.93</v>
      </c>
      <c r="E72" s="79">
        <v>47391.34</v>
      </c>
      <c r="F72" s="79">
        <v>47391.34</v>
      </c>
      <c r="G72" s="79">
        <v>47391.34</v>
      </c>
    </row>
    <row r="73" spans="1:7" x14ac:dyDescent="0.25">
      <c r="A73" s="136">
        <v>3</v>
      </c>
      <c r="B73" s="21" t="s">
        <v>75</v>
      </c>
      <c r="C73" s="78">
        <v>4633.33</v>
      </c>
      <c r="D73" s="79">
        <v>11832.85</v>
      </c>
      <c r="E73" s="79">
        <v>4300</v>
      </c>
      <c r="F73" s="79">
        <v>4300</v>
      </c>
      <c r="G73" s="79">
        <v>4300</v>
      </c>
    </row>
    <row r="74" spans="1:7" x14ac:dyDescent="0.25">
      <c r="A74" s="137" t="s">
        <v>121</v>
      </c>
      <c r="B74" s="10" t="s">
        <v>75</v>
      </c>
      <c r="C74" s="78">
        <v>4633.33</v>
      </c>
      <c r="D74" s="79">
        <v>11832.85</v>
      </c>
      <c r="E74" s="79">
        <v>4300</v>
      </c>
      <c r="F74" s="79">
        <v>4300</v>
      </c>
      <c r="G74" s="79">
        <v>4300</v>
      </c>
    </row>
    <row r="75" spans="1:7" x14ac:dyDescent="0.25">
      <c r="A75" s="138" t="s">
        <v>122</v>
      </c>
      <c r="B75" s="84" t="s">
        <v>150</v>
      </c>
      <c r="C75" s="85">
        <v>4633.33</v>
      </c>
      <c r="D75" s="85">
        <v>13820</v>
      </c>
      <c r="E75" s="85">
        <v>4300</v>
      </c>
      <c r="F75" s="85">
        <v>4300</v>
      </c>
      <c r="G75" s="85">
        <v>4300</v>
      </c>
    </row>
    <row r="76" spans="1:7" x14ac:dyDescent="0.25">
      <c r="A76" s="136">
        <v>4</v>
      </c>
      <c r="B76" s="100" t="s">
        <v>77</v>
      </c>
      <c r="C76" s="99">
        <v>13529.84</v>
      </c>
      <c r="D76" s="99">
        <v>13150</v>
      </c>
      <c r="E76" s="99">
        <v>12610</v>
      </c>
      <c r="F76" s="99">
        <v>12610</v>
      </c>
      <c r="G76" s="99">
        <v>12610</v>
      </c>
    </row>
    <row r="77" spans="1:7" x14ac:dyDescent="0.25">
      <c r="A77" s="137" t="s">
        <v>130</v>
      </c>
      <c r="B77" s="96" t="s">
        <v>77</v>
      </c>
      <c r="C77" s="97">
        <v>13529.84</v>
      </c>
      <c r="D77" s="97">
        <v>13150</v>
      </c>
      <c r="E77" s="97">
        <v>12610</v>
      </c>
      <c r="F77" s="97">
        <v>12610</v>
      </c>
      <c r="G77" s="97">
        <v>12610</v>
      </c>
    </row>
    <row r="78" spans="1:7" x14ac:dyDescent="0.25">
      <c r="A78" s="138" t="s">
        <v>134</v>
      </c>
      <c r="B78" s="84" t="s">
        <v>145</v>
      </c>
      <c r="C78" s="85">
        <v>13529.84</v>
      </c>
      <c r="D78" s="85">
        <v>13150</v>
      </c>
      <c r="E78" s="85">
        <v>12610</v>
      </c>
      <c r="F78" s="85">
        <v>12610</v>
      </c>
      <c r="G78" s="85">
        <v>12610</v>
      </c>
    </row>
    <row r="79" spans="1:7" x14ac:dyDescent="0.25">
      <c r="A79" s="136">
        <v>5</v>
      </c>
      <c r="B79" s="100" t="s">
        <v>148</v>
      </c>
      <c r="C79" s="99">
        <f>C80+C83+C85</f>
        <v>939120.11</v>
      </c>
      <c r="D79" s="99">
        <f t="shared" ref="D79:G79" si="12">D80+D83+D85</f>
        <v>1150290</v>
      </c>
      <c r="E79" s="99">
        <f t="shared" si="12"/>
        <v>1356726.66</v>
      </c>
      <c r="F79" s="99">
        <f t="shared" si="12"/>
        <v>1356726.66</v>
      </c>
      <c r="G79" s="99">
        <f t="shared" si="12"/>
        <v>1347854.3099999998</v>
      </c>
    </row>
    <row r="80" spans="1:7" x14ac:dyDescent="0.25">
      <c r="A80" s="137" t="s">
        <v>131</v>
      </c>
      <c r="B80" s="96" t="s">
        <v>82</v>
      </c>
      <c r="C80" s="97">
        <f>C81+C82</f>
        <v>933969.66</v>
      </c>
      <c r="D80" s="97">
        <f t="shared" ref="D80:G80" si="13">D81+D82</f>
        <v>1146400</v>
      </c>
      <c r="E80" s="97">
        <f t="shared" si="13"/>
        <v>1329359.5</v>
      </c>
      <c r="F80" s="97">
        <f t="shared" si="13"/>
        <v>1329359.5</v>
      </c>
      <c r="G80" s="97">
        <f t="shared" si="13"/>
        <v>1328028.6499999999</v>
      </c>
    </row>
    <row r="81" spans="1:7" x14ac:dyDescent="0.25">
      <c r="A81" s="150" t="s">
        <v>177</v>
      </c>
      <c r="B81" s="84" t="s">
        <v>186</v>
      </c>
      <c r="C81" s="85">
        <v>0</v>
      </c>
      <c r="D81" s="85">
        <v>0</v>
      </c>
      <c r="E81" s="85">
        <v>4829.5</v>
      </c>
      <c r="F81" s="85">
        <v>4829.5</v>
      </c>
      <c r="G81" s="85">
        <v>3498.65</v>
      </c>
    </row>
    <row r="82" spans="1:7" x14ac:dyDescent="0.25">
      <c r="A82" s="134" t="s">
        <v>135</v>
      </c>
      <c r="B82" s="95" t="s">
        <v>151</v>
      </c>
      <c r="C82" s="85">
        <v>933969.66</v>
      </c>
      <c r="D82" s="85">
        <v>1146400</v>
      </c>
      <c r="E82" s="85">
        <v>1324530</v>
      </c>
      <c r="F82" s="85">
        <v>1324530</v>
      </c>
      <c r="G82" s="85">
        <v>1324530</v>
      </c>
    </row>
    <row r="83" spans="1:7" x14ac:dyDescent="0.25">
      <c r="A83" s="137" t="s">
        <v>132</v>
      </c>
      <c r="B83" s="96" t="s">
        <v>146</v>
      </c>
      <c r="C83" s="97">
        <v>5150.45</v>
      </c>
      <c r="D83" s="97">
        <v>3890</v>
      </c>
      <c r="E83" s="97">
        <v>0</v>
      </c>
      <c r="F83" s="97">
        <v>0</v>
      </c>
      <c r="G83" s="97">
        <v>0</v>
      </c>
    </row>
    <row r="84" spans="1:7" x14ac:dyDescent="0.25">
      <c r="A84" s="134" t="s">
        <v>136</v>
      </c>
      <c r="B84" s="84" t="s">
        <v>157</v>
      </c>
      <c r="C84" s="85">
        <v>5150.45</v>
      </c>
      <c r="D84" s="85">
        <v>3890</v>
      </c>
      <c r="E84" s="85">
        <v>0</v>
      </c>
      <c r="F84" s="85">
        <v>0</v>
      </c>
      <c r="G84" s="85">
        <v>0</v>
      </c>
    </row>
    <row r="85" spans="1:7" x14ac:dyDescent="0.25">
      <c r="A85" s="137" t="s">
        <v>178</v>
      </c>
      <c r="B85" s="84" t="s">
        <v>185</v>
      </c>
      <c r="C85" s="149">
        <v>0</v>
      </c>
      <c r="D85" s="85">
        <v>0</v>
      </c>
      <c r="E85" s="85">
        <v>27367.16</v>
      </c>
      <c r="F85" s="85">
        <v>27367.16</v>
      </c>
      <c r="G85" s="85">
        <v>19825.66</v>
      </c>
    </row>
    <row r="86" spans="1:7" x14ac:dyDescent="0.25">
      <c r="A86" s="132">
        <v>6</v>
      </c>
      <c r="B86" s="64" t="s">
        <v>72</v>
      </c>
      <c r="C86" s="90">
        <v>4555.74</v>
      </c>
      <c r="D86" s="91">
        <v>3300</v>
      </c>
      <c r="E86" s="91">
        <v>0</v>
      </c>
      <c r="F86" s="91">
        <v>0</v>
      </c>
      <c r="G86" s="91">
        <v>0</v>
      </c>
    </row>
    <row r="87" spans="1:7" x14ac:dyDescent="0.25">
      <c r="A87" s="137" t="s">
        <v>133</v>
      </c>
      <c r="B87" s="63" t="s">
        <v>72</v>
      </c>
      <c r="C87" s="78">
        <v>4555.74</v>
      </c>
      <c r="D87" s="79">
        <v>3300</v>
      </c>
      <c r="E87" s="79">
        <v>0</v>
      </c>
      <c r="F87" s="79">
        <v>0</v>
      </c>
      <c r="G87" s="79">
        <v>0</v>
      </c>
    </row>
    <row r="88" spans="1:7" x14ac:dyDescent="0.25">
      <c r="A88" s="134" t="s">
        <v>137</v>
      </c>
      <c r="B88" s="62" t="s">
        <v>147</v>
      </c>
      <c r="C88" s="78">
        <v>4555.74</v>
      </c>
      <c r="D88" s="79">
        <v>3300</v>
      </c>
      <c r="E88" s="79">
        <v>0</v>
      </c>
      <c r="F88" s="79">
        <v>0</v>
      </c>
      <c r="G88" s="79">
        <v>0</v>
      </c>
    </row>
    <row r="89" spans="1:7" ht="14.45" customHeight="1" x14ac:dyDescent="0.25">
      <c r="A89" s="136">
        <v>7</v>
      </c>
      <c r="B89" s="110" t="s">
        <v>158</v>
      </c>
      <c r="C89" s="90">
        <v>0</v>
      </c>
      <c r="D89" s="91">
        <v>0</v>
      </c>
      <c r="E89" s="91">
        <v>0</v>
      </c>
      <c r="F89" s="91"/>
      <c r="G89" s="91">
        <v>0</v>
      </c>
    </row>
    <row r="90" spans="1:7" x14ac:dyDescent="0.25">
      <c r="A90" s="137" t="s">
        <v>155</v>
      </c>
      <c r="B90" s="109" t="s">
        <v>158</v>
      </c>
      <c r="C90" s="78">
        <v>0</v>
      </c>
      <c r="D90" s="79">
        <v>0</v>
      </c>
      <c r="E90" s="79">
        <v>0</v>
      </c>
      <c r="F90" s="79">
        <v>0</v>
      </c>
      <c r="G90" s="79">
        <v>0</v>
      </c>
    </row>
    <row r="91" spans="1:7" x14ac:dyDescent="0.25">
      <c r="A91" s="134" t="s">
        <v>156</v>
      </c>
      <c r="B91" s="83" t="s">
        <v>158</v>
      </c>
      <c r="C91" s="85">
        <v>0</v>
      </c>
      <c r="D91" s="85">
        <v>0</v>
      </c>
      <c r="E91" s="85">
        <v>0</v>
      </c>
      <c r="F91" s="85">
        <v>0</v>
      </c>
      <c r="G91" s="85">
        <v>0</v>
      </c>
    </row>
    <row r="92" spans="1:7" ht="29.45" customHeight="1" x14ac:dyDescent="0.25"/>
    <row r="93" spans="1:7" s="121" customFormat="1" ht="12.75" x14ac:dyDescent="0.2">
      <c r="B93" s="175" t="s">
        <v>110</v>
      </c>
      <c r="C93" s="176"/>
      <c r="D93" s="176"/>
      <c r="E93" s="176"/>
      <c r="F93" s="176"/>
      <c r="G93" s="176"/>
    </row>
    <row r="94" spans="1:7" ht="18" x14ac:dyDescent="0.25">
      <c r="B94" s="4"/>
      <c r="C94" s="4"/>
      <c r="D94" s="4"/>
      <c r="E94" s="4"/>
      <c r="F94" s="5"/>
      <c r="G94" s="5"/>
    </row>
    <row r="95" spans="1:7" s="126" customFormat="1" ht="24" x14ac:dyDescent="0.2">
      <c r="A95" s="135" t="s">
        <v>159</v>
      </c>
      <c r="B95" s="124" t="s">
        <v>24</v>
      </c>
      <c r="C95" s="125" t="s">
        <v>90</v>
      </c>
      <c r="D95" s="124" t="s">
        <v>175</v>
      </c>
      <c r="E95" s="124" t="s">
        <v>95</v>
      </c>
      <c r="F95" s="124" t="s">
        <v>94</v>
      </c>
      <c r="G95" s="124" t="s">
        <v>93</v>
      </c>
    </row>
    <row r="96" spans="1:7" x14ac:dyDescent="0.25">
      <c r="A96" s="114"/>
      <c r="B96" s="8" t="s">
        <v>128</v>
      </c>
      <c r="C96" s="78">
        <v>1031147.74</v>
      </c>
      <c r="D96" s="79">
        <v>1253868.78</v>
      </c>
      <c r="E96" s="79">
        <v>1442863.81</v>
      </c>
      <c r="F96" s="79">
        <v>1442863.81</v>
      </c>
      <c r="G96" s="79">
        <v>1432746.86</v>
      </c>
    </row>
    <row r="97" spans="1:7" x14ac:dyDescent="0.25">
      <c r="A97" s="140">
        <v>9</v>
      </c>
      <c r="B97" s="8" t="s">
        <v>163</v>
      </c>
      <c r="C97" s="78">
        <v>1031147.74</v>
      </c>
      <c r="D97" s="79">
        <v>1253868.78</v>
      </c>
      <c r="E97" s="79">
        <v>1442863.81</v>
      </c>
      <c r="F97" s="79">
        <v>1442863.81</v>
      </c>
      <c r="G97" s="79">
        <v>1432746.86</v>
      </c>
    </row>
    <row r="98" spans="1:7" x14ac:dyDescent="0.25">
      <c r="A98" s="142" t="s">
        <v>160</v>
      </c>
      <c r="B98" s="14" t="s">
        <v>164</v>
      </c>
      <c r="C98" s="92">
        <v>986416.98</v>
      </c>
      <c r="D98" s="89">
        <v>1211588.78</v>
      </c>
      <c r="E98" s="89">
        <v>1402863.81</v>
      </c>
      <c r="F98" s="89">
        <v>1402863.81</v>
      </c>
      <c r="G98" s="89">
        <v>1390746.86</v>
      </c>
    </row>
    <row r="99" spans="1:7" x14ac:dyDescent="0.25">
      <c r="A99" s="141" t="s">
        <v>161</v>
      </c>
      <c r="B99" s="13" t="s">
        <v>165</v>
      </c>
      <c r="C99" s="78">
        <v>986416.98</v>
      </c>
      <c r="D99" s="79">
        <v>1211588.78</v>
      </c>
      <c r="E99" s="79">
        <v>1402863.81</v>
      </c>
      <c r="F99" s="79">
        <v>1402863.81</v>
      </c>
      <c r="G99" s="79">
        <v>1390746.86</v>
      </c>
    </row>
    <row r="100" spans="1:7" x14ac:dyDescent="0.25">
      <c r="A100" s="142" t="s">
        <v>162</v>
      </c>
      <c r="B100" s="15" t="s">
        <v>166</v>
      </c>
      <c r="C100" s="92">
        <v>44730.76</v>
      </c>
      <c r="D100" s="89">
        <v>42280</v>
      </c>
      <c r="E100" s="89">
        <v>42000</v>
      </c>
      <c r="F100" s="89">
        <v>42000</v>
      </c>
      <c r="G100" s="89">
        <v>42000</v>
      </c>
    </row>
  </sheetData>
  <mergeCells count="5">
    <mergeCell ref="A34:G34"/>
    <mergeCell ref="B93:G93"/>
    <mergeCell ref="A1:G1"/>
    <mergeCell ref="A3:G3"/>
    <mergeCell ref="A5:G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topLeftCell="A4" zoomScale="80" zoomScaleNormal="80" workbookViewId="0">
      <selection sqref="A1:G1"/>
    </sheetView>
  </sheetViews>
  <sheetFormatPr defaultRowHeight="15" x14ac:dyDescent="0.25"/>
  <cols>
    <col min="1" max="1" width="7.42578125" bestFit="1" customWidth="1"/>
    <col min="2" max="2" width="25.28515625" customWidth="1"/>
    <col min="3" max="7" width="14.42578125" customWidth="1"/>
  </cols>
  <sheetData>
    <row r="1" spans="1:7" ht="42" customHeight="1" x14ac:dyDescent="0.25">
      <c r="A1" s="153" t="s">
        <v>188</v>
      </c>
      <c r="B1" s="153"/>
      <c r="C1" s="153"/>
      <c r="D1" s="153"/>
      <c r="E1" s="153"/>
      <c r="F1" s="153"/>
      <c r="G1" s="15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53" t="s">
        <v>111</v>
      </c>
      <c r="B3" s="153"/>
      <c r="C3" s="153"/>
      <c r="D3" s="153"/>
      <c r="E3" s="153"/>
      <c r="F3" s="153"/>
      <c r="G3" s="15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75" t="s">
        <v>112</v>
      </c>
      <c r="B5" s="175"/>
      <c r="C5" s="175"/>
      <c r="D5" s="175"/>
      <c r="E5" s="175"/>
      <c r="F5" s="175"/>
      <c r="G5" s="175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s="126" customFormat="1" ht="24" x14ac:dyDescent="0.2">
      <c r="A7" s="124" t="s">
        <v>169</v>
      </c>
      <c r="B7" s="125" t="s">
        <v>24</v>
      </c>
      <c r="C7" s="125" t="s">
        <v>90</v>
      </c>
      <c r="D7" s="124" t="s">
        <v>173</v>
      </c>
      <c r="E7" s="124" t="s">
        <v>91</v>
      </c>
      <c r="F7" s="124" t="s">
        <v>94</v>
      </c>
      <c r="G7" s="124" t="s">
        <v>93</v>
      </c>
    </row>
    <row r="8" spans="1:7" x14ac:dyDescent="0.25">
      <c r="A8" s="34"/>
      <c r="B8" s="33" t="s">
        <v>170</v>
      </c>
      <c r="C8" s="81">
        <v>0</v>
      </c>
      <c r="D8" s="93">
        <v>0</v>
      </c>
      <c r="E8" s="93">
        <v>0</v>
      </c>
      <c r="F8" s="93">
        <v>0</v>
      </c>
      <c r="G8" s="93">
        <v>0</v>
      </c>
    </row>
    <row r="9" spans="1:7" ht="25.5" x14ac:dyDescent="0.25">
      <c r="A9" s="8">
        <v>8</v>
      </c>
      <c r="B9" s="8" t="s">
        <v>9</v>
      </c>
      <c r="C9" s="78">
        <v>0</v>
      </c>
      <c r="D9" s="79">
        <v>0</v>
      </c>
      <c r="E9" s="79">
        <v>0</v>
      </c>
      <c r="F9" s="79">
        <v>0</v>
      </c>
      <c r="G9" s="79">
        <v>0</v>
      </c>
    </row>
    <row r="10" spans="1:7" x14ac:dyDescent="0.25">
      <c r="A10" s="143">
        <v>84</v>
      </c>
      <c r="B10" s="12" t="s">
        <v>16</v>
      </c>
      <c r="C10" s="78">
        <v>0</v>
      </c>
      <c r="D10" s="79">
        <v>0</v>
      </c>
      <c r="E10" s="79">
        <v>0</v>
      </c>
      <c r="F10" s="79">
        <v>0</v>
      </c>
      <c r="G10" s="79">
        <v>0</v>
      </c>
    </row>
    <row r="11" spans="1:7" x14ac:dyDescent="0.25">
      <c r="A11" s="8"/>
      <c r="B11" s="36"/>
      <c r="C11" s="78">
        <v>0</v>
      </c>
      <c r="D11" s="79">
        <v>0</v>
      </c>
      <c r="E11" s="79">
        <v>0</v>
      </c>
      <c r="F11" s="79">
        <v>0</v>
      </c>
      <c r="G11" s="79">
        <v>0</v>
      </c>
    </row>
    <row r="12" spans="1:7" x14ac:dyDescent="0.25">
      <c r="A12" s="8"/>
      <c r="B12" s="33" t="s">
        <v>171</v>
      </c>
      <c r="C12" s="78">
        <v>0</v>
      </c>
      <c r="D12" s="79">
        <v>0</v>
      </c>
      <c r="E12" s="79">
        <v>0</v>
      </c>
      <c r="F12" s="79">
        <v>0</v>
      </c>
      <c r="G12" s="79">
        <v>0</v>
      </c>
    </row>
    <row r="13" spans="1:7" ht="25.5" x14ac:dyDescent="0.25">
      <c r="A13" s="11">
        <v>5</v>
      </c>
      <c r="B13" s="21" t="s">
        <v>10</v>
      </c>
      <c r="C13" s="78">
        <v>0</v>
      </c>
      <c r="D13" s="79">
        <v>0</v>
      </c>
      <c r="E13" s="79">
        <v>0</v>
      </c>
      <c r="F13" s="79">
        <v>0</v>
      </c>
      <c r="G13" s="79">
        <v>0</v>
      </c>
    </row>
    <row r="14" spans="1:7" ht="25.5" x14ac:dyDescent="0.25">
      <c r="A14" s="143">
        <v>54</v>
      </c>
      <c r="B14" s="22" t="s">
        <v>17</v>
      </c>
      <c r="C14" s="78">
        <v>0</v>
      </c>
      <c r="D14" s="79">
        <v>0</v>
      </c>
      <c r="E14" s="79">
        <v>0</v>
      </c>
      <c r="F14" s="79">
        <v>0</v>
      </c>
      <c r="G14" s="79">
        <v>0</v>
      </c>
    </row>
    <row r="15" spans="1:7" x14ac:dyDescent="0.25">
      <c r="A15" s="115"/>
      <c r="B15" s="116"/>
      <c r="C15" s="108"/>
      <c r="D15" s="108"/>
      <c r="E15" s="108"/>
      <c r="F15" s="108"/>
      <c r="G15" s="108"/>
    </row>
    <row r="16" spans="1:7" x14ac:dyDescent="0.25">
      <c r="A16" s="177" t="s">
        <v>113</v>
      </c>
      <c r="B16" s="177"/>
      <c r="C16" s="177"/>
      <c r="D16" s="177"/>
      <c r="E16" s="177"/>
      <c r="F16" s="177"/>
      <c r="G16" s="177"/>
    </row>
    <row r="17" spans="1:7" x14ac:dyDescent="0.25">
      <c r="A17" s="115"/>
      <c r="B17" s="116"/>
      <c r="C17" s="108"/>
      <c r="D17" s="108"/>
      <c r="E17" s="108"/>
      <c r="F17" s="108"/>
      <c r="G17" s="108"/>
    </row>
    <row r="18" spans="1:7" s="126" customFormat="1" ht="24" x14ac:dyDescent="0.2">
      <c r="A18" s="144" t="s">
        <v>169</v>
      </c>
      <c r="B18" s="125" t="s">
        <v>24</v>
      </c>
      <c r="C18" s="125" t="s">
        <v>90</v>
      </c>
      <c r="D18" s="124" t="s">
        <v>173</v>
      </c>
      <c r="E18" s="124" t="s">
        <v>91</v>
      </c>
      <c r="F18" s="124" t="s">
        <v>94</v>
      </c>
      <c r="G18" s="124" t="s">
        <v>93</v>
      </c>
    </row>
    <row r="19" spans="1:7" x14ac:dyDescent="0.25">
      <c r="A19" s="114"/>
      <c r="B19" s="117" t="s">
        <v>170</v>
      </c>
      <c r="C19" s="78">
        <v>0</v>
      </c>
      <c r="D19" s="79">
        <v>0</v>
      </c>
      <c r="E19" s="79">
        <v>0</v>
      </c>
      <c r="F19" s="79">
        <v>0</v>
      </c>
      <c r="G19" s="79">
        <v>0</v>
      </c>
    </row>
    <row r="20" spans="1:7" ht="25.5" x14ac:dyDescent="0.25">
      <c r="A20" s="136">
        <v>8</v>
      </c>
      <c r="B20" s="117" t="s">
        <v>172</v>
      </c>
      <c r="C20" s="78">
        <v>0</v>
      </c>
      <c r="D20" s="79">
        <v>0</v>
      </c>
      <c r="E20" s="79">
        <v>0</v>
      </c>
      <c r="F20" s="79">
        <v>0</v>
      </c>
      <c r="G20" s="79">
        <v>0</v>
      </c>
    </row>
    <row r="21" spans="1:7" ht="25.5" x14ac:dyDescent="0.25">
      <c r="A21" s="114">
        <v>81</v>
      </c>
      <c r="B21" s="118" t="s">
        <v>172</v>
      </c>
      <c r="C21" s="78">
        <v>0</v>
      </c>
      <c r="D21" s="79">
        <v>0</v>
      </c>
      <c r="E21" s="79">
        <v>0</v>
      </c>
      <c r="F21" s="79">
        <v>0</v>
      </c>
      <c r="G21" s="79">
        <v>0</v>
      </c>
    </row>
    <row r="22" spans="1:7" x14ac:dyDescent="0.25">
      <c r="A22" s="114"/>
      <c r="B22" s="118"/>
      <c r="C22" s="78"/>
      <c r="D22" s="79"/>
      <c r="E22" s="79"/>
      <c r="F22" s="79"/>
      <c r="G22" s="79"/>
    </row>
    <row r="23" spans="1:7" x14ac:dyDescent="0.25">
      <c r="A23" s="114"/>
      <c r="B23" s="117" t="s">
        <v>171</v>
      </c>
      <c r="C23" s="78">
        <v>0</v>
      </c>
      <c r="D23" s="79">
        <v>0</v>
      </c>
      <c r="E23" s="79">
        <v>0</v>
      </c>
      <c r="F23" s="79">
        <v>0</v>
      </c>
      <c r="G23" s="79">
        <v>0</v>
      </c>
    </row>
    <row r="24" spans="1:7" x14ac:dyDescent="0.25">
      <c r="A24" s="136">
        <v>1</v>
      </c>
      <c r="B24" s="119" t="s">
        <v>31</v>
      </c>
      <c r="C24" s="78">
        <v>0</v>
      </c>
      <c r="D24" s="79">
        <v>0</v>
      </c>
      <c r="E24" s="79">
        <v>0</v>
      </c>
      <c r="F24" s="79">
        <v>0</v>
      </c>
      <c r="G24" s="79">
        <v>0</v>
      </c>
    </row>
    <row r="25" spans="1:7" x14ac:dyDescent="0.25">
      <c r="A25" s="114">
        <v>11</v>
      </c>
      <c r="B25" s="120" t="s">
        <v>32</v>
      </c>
      <c r="C25" s="78">
        <v>0</v>
      </c>
      <c r="D25" s="79">
        <v>0</v>
      </c>
      <c r="E25" s="79">
        <v>0</v>
      </c>
      <c r="F25" s="79">
        <v>0</v>
      </c>
      <c r="G25" s="79">
        <v>0</v>
      </c>
    </row>
    <row r="26" spans="1:7" x14ac:dyDescent="0.25">
      <c r="A26" s="136">
        <v>3</v>
      </c>
      <c r="B26" s="119" t="s">
        <v>33</v>
      </c>
      <c r="C26" s="78">
        <v>0</v>
      </c>
      <c r="D26" s="79">
        <v>0</v>
      </c>
      <c r="E26" s="79">
        <v>0</v>
      </c>
      <c r="F26" s="79">
        <v>0</v>
      </c>
      <c r="G26" s="79">
        <v>0</v>
      </c>
    </row>
    <row r="27" spans="1:7" x14ac:dyDescent="0.25">
      <c r="A27" s="114">
        <v>31</v>
      </c>
      <c r="B27" s="120" t="s">
        <v>34</v>
      </c>
      <c r="C27" s="78">
        <v>0</v>
      </c>
      <c r="D27" s="79">
        <v>0</v>
      </c>
      <c r="E27" s="79">
        <v>0</v>
      </c>
      <c r="F27" s="79">
        <v>0</v>
      </c>
      <c r="G27" s="79">
        <v>0</v>
      </c>
    </row>
  </sheetData>
  <mergeCells count="4">
    <mergeCell ref="A1:G1"/>
    <mergeCell ref="A3:G3"/>
    <mergeCell ref="A5:G5"/>
    <mergeCell ref="A16:G16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2"/>
  <sheetViews>
    <sheetView tabSelected="1" topLeftCell="A67" zoomScale="80" zoomScaleNormal="80" workbookViewId="0">
      <selection activeCell="M102" sqref="M10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5703125" customWidth="1"/>
    <col min="4" max="4" width="30.28515625" customWidth="1"/>
    <col min="5" max="5" width="15.28515625" customWidth="1"/>
    <col min="6" max="7" width="14.28515625" customWidth="1"/>
    <col min="8" max="8" width="16.85546875" customWidth="1"/>
    <col min="9" max="9" width="16" customWidth="1"/>
  </cols>
  <sheetData>
    <row r="1" spans="1:9" ht="42" customHeight="1" x14ac:dyDescent="0.25">
      <c r="A1" s="153" t="s">
        <v>189</v>
      </c>
      <c r="B1" s="153"/>
      <c r="C1" s="153"/>
      <c r="D1" s="153"/>
      <c r="E1" s="153"/>
      <c r="F1" s="153"/>
      <c r="G1" s="153"/>
      <c r="H1" s="153"/>
      <c r="I1" s="153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53" t="s">
        <v>11</v>
      </c>
      <c r="B3" s="184"/>
      <c r="C3" s="184"/>
      <c r="D3" s="184"/>
      <c r="E3" s="184"/>
      <c r="F3" s="184"/>
      <c r="G3" s="184"/>
      <c r="H3" s="184"/>
      <c r="I3" s="184"/>
    </row>
    <row r="4" spans="1:9" ht="26.25" customHeight="1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customHeight="1" x14ac:dyDescent="0.25">
      <c r="A5" s="185" t="s">
        <v>13</v>
      </c>
      <c r="B5" s="186"/>
      <c r="C5" s="187"/>
      <c r="D5" s="16" t="s">
        <v>14</v>
      </c>
      <c r="E5" s="16" t="s">
        <v>90</v>
      </c>
      <c r="F5" s="17" t="s">
        <v>120</v>
      </c>
      <c r="G5" s="17" t="s">
        <v>91</v>
      </c>
      <c r="H5" s="113" t="s">
        <v>94</v>
      </c>
      <c r="I5" s="113" t="s">
        <v>93</v>
      </c>
    </row>
    <row r="6" spans="1:9" ht="39" customHeight="1" x14ac:dyDescent="0.25">
      <c r="A6" s="178" t="s">
        <v>114</v>
      </c>
      <c r="B6" s="179"/>
      <c r="C6" s="180"/>
      <c r="D6" s="25" t="s">
        <v>115</v>
      </c>
      <c r="E6" s="122">
        <v>1031147.74</v>
      </c>
      <c r="F6" s="122">
        <v>1253868.78</v>
      </c>
      <c r="G6" s="122">
        <v>1442863.81</v>
      </c>
      <c r="H6" s="123">
        <v>1442863.81</v>
      </c>
      <c r="I6" s="123">
        <v>1432746.86</v>
      </c>
    </row>
    <row r="7" spans="1:9" ht="19.899999999999999" customHeight="1" x14ac:dyDescent="0.25">
      <c r="A7" s="181" t="s">
        <v>116</v>
      </c>
      <c r="B7" s="182"/>
      <c r="C7" s="183"/>
      <c r="D7" s="25" t="s">
        <v>117</v>
      </c>
      <c r="E7" s="122">
        <v>1031147.74</v>
      </c>
      <c r="F7" s="122">
        <v>1253868.78</v>
      </c>
      <c r="G7" s="122">
        <v>1442863.81</v>
      </c>
      <c r="H7" s="123">
        <v>1442863.81</v>
      </c>
      <c r="I7" s="123">
        <v>1432746.86</v>
      </c>
    </row>
    <row r="8" spans="1:9" ht="27" customHeight="1" x14ac:dyDescent="0.25">
      <c r="A8" s="181" t="s">
        <v>118</v>
      </c>
      <c r="B8" s="182"/>
      <c r="C8" s="183"/>
      <c r="D8" s="25" t="s">
        <v>119</v>
      </c>
      <c r="E8" s="122">
        <v>1031147.74</v>
      </c>
      <c r="F8" s="122">
        <v>1253868.78</v>
      </c>
      <c r="G8" s="122">
        <v>1442863.81</v>
      </c>
      <c r="H8" s="123">
        <v>1442863.81</v>
      </c>
      <c r="I8" s="123">
        <v>1432746.86</v>
      </c>
    </row>
    <row r="9" spans="1:9" ht="15" customHeight="1" x14ac:dyDescent="0.25">
      <c r="A9" s="178" t="s">
        <v>174</v>
      </c>
      <c r="B9" s="179"/>
      <c r="C9" s="179"/>
      <c r="D9" s="180"/>
      <c r="E9" s="122">
        <f>SUM(E10:E15)</f>
        <v>1031147.74</v>
      </c>
      <c r="F9" s="122">
        <f t="shared" ref="F9:I9" si="0">SUM(F10:F15)</f>
        <v>1253868.78</v>
      </c>
      <c r="G9" s="122">
        <f t="shared" si="0"/>
        <v>1442863.8099999998</v>
      </c>
      <c r="H9" s="122">
        <f t="shared" si="0"/>
        <v>1442863.8099999998</v>
      </c>
      <c r="I9" s="122">
        <f t="shared" si="0"/>
        <v>1432746.86</v>
      </c>
    </row>
    <row r="10" spans="1:9" ht="15" customHeight="1" x14ac:dyDescent="0.25">
      <c r="A10" s="52">
        <v>1</v>
      </c>
      <c r="B10" s="53"/>
      <c r="C10" s="24"/>
      <c r="D10" s="24" t="s">
        <v>144</v>
      </c>
      <c r="E10" s="145">
        <v>69308.72</v>
      </c>
      <c r="F10" s="145">
        <v>75295.929999999993</v>
      </c>
      <c r="G10" s="145">
        <v>69227.149999999994</v>
      </c>
      <c r="H10" s="146">
        <v>69227.149999999994</v>
      </c>
      <c r="I10" s="146">
        <v>67982.55</v>
      </c>
    </row>
    <row r="11" spans="1:9" ht="15" customHeight="1" x14ac:dyDescent="0.25">
      <c r="A11" s="52">
        <v>3</v>
      </c>
      <c r="B11" s="53"/>
      <c r="C11" s="24"/>
      <c r="D11" s="24" t="s">
        <v>75</v>
      </c>
      <c r="E11" s="145">
        <v>4633.33</v>
      </c>
      <c r="F11" s="145">
        <v>11832.85</v>
      </c>
      <c r="G11" s="145">
        <v>4300</v>
      </c>
      <c r="H11" s="146">
        <v>4300</v>
      </c>
      <c r="I11" s="146">
        <v>4300</v>
      </c>
    </row>
    <row r="12" spans="1:9" ht="15" customHeight="1" x14ac:dyDescent="0.25">
      <c r="A12" s="52">
        <v>4</v>
      </c>
      <c r="B12" s="53"/>
      <c r="C12" s="24"/>
      <c r="D12" s="24" t="s">
        <v>149</v>
      </c>
      <c r="E12" s="145">
        <v>13529.84</v>
      </c>
      <c r="F12" s="145">
        <v>13150</v>
      </c>
      <c r="G12" s="145">
        <v>12610</v>
      </c>
      <c r="H12" s="146">
        <v>12610</v>
      </c>
      <c r="I12" s="146">
        <v>12610</v>
      </c>
    </row>
    <row r="13" spans="1:9" ht="15" customHeight="1" x14ac:dyDescent="0.25">
      <c r="A13" s="52">
        <v>5</v>
      </c>
      <c r="B13" s="53"/>
      <c r="C13" s="24"/>
      <c r="D13" s="24" t="s">
        <v>148</v>
      </c>
      <c r="E13" s="145">
        <v>939120.11</v>
      </c>
      <c r="F13" s="145">
        <v>1150290</v>
      </c>
      <c r="G13" s="145">
        <v>1356726.66</v>
      </c>
      <c r="H13" s="146">
        <v>1356726.66</v>
      </c>
      <c r="I13" s="146">
        <v>1347854.31</v>
      </c>
    </row>
    <row r="14" spans="1:9" ht="15" customHeight="1" x14ac:dyDescent="0.25">
      <c r="A14" s="52">
        <v>6</v>
      </c>
      <c r="B14" s="53"/>
      <c r="C14" s="24"/>
      <c r="D14" s="24" t="s">
        <v>72</v>
      </c>
      <c r="E14" s="145">
        <v>4555.74</v>
      </c>
      <c r="F14" s="145">
        <v>3300</v>
      </c>
      <c r="G14" s="145">
        <v>0</v>
      </c>
      <c r="H14" s="146">
        <v>0</v>
      </c>
      <c r="I14" s="146">
        <v>0</v>
      </c>
    </row>
    <row r="15" spans="1:9" ht="15" customHeight="1" x14ac:dyDescent="0.25">
      <c r="A15" s="52">
        <v>7</v>
      </c>
      <c r="B15" s="53"/>
      <c r="C15" s="24"/>
      <c r="D15" s="24" t="s">
        <v>152</v>
      </c>
      <c r="E15" s="145">
        <v>0</v>
      </c>
      <c r="F15" s="145">
        <v>0</v>
      </c>
      <c r="G15" s="145">
        <v>0</v>
      </c>
      <c r="H15" s="146">
        <v>0</v>
      </c>
      <c r="I15" s="146">
        <v>0</v>
      </c>
    </row>
    <row r="16" spans="1:9" ht="25.5" x14ac:dyDescent="0.25">
      <c r="A16" s="181" t="s">
        <v>51</v>
      </c>
      <c r="B16" s="182"/>
      <c r="C16" s="183"/>
      <c r="D16" s="25" t="s">
        <v>52</v>
      </c>
      <c r="E16" s="90">
        <f>E17+E29</f>
        <v>1031147.74</v>
      </c>
      <c r="F16" s="90">
        <f t="shared" ref="F16:I16" si="1">F17+F29</f>
        <v>1253868.78</v>
      </c>
      <c r="G16" s="90">
        <f t="shared" si="1"/>
        <v>1442863.81</v>
      </c>
      <c r="H16" s="90">
        <f t="shared" si="1"/>
        <v>1442863.81</v>
      </c>
      <c r="I16" s="90">
        <f t="shared" si="1"/>
        <v>1432746.86</v>
      </c>
    </row>
    <row r="17" spans="1:9" ht="38.25" x14ac:dyDescent="0.25">
      <c r="A17" s="50">
        <v>1017</v>
      </c>
      <c r="B17" s="51"/>
      <c r="C17" s="25"/>
      <c r="D17" s="25" t="s">
        <v>53</v>
      </c>
      <c r="E17" s="90">
        <v>39593</v>
      </c>
      <c r="F17" s="91">
        <v>49415.93</v>
      </c>
      <c r="G17" s="91">
        <v>47391.34</v>
      </c>
      <c r="H17" s="91">
        <v>47391.34</v>
      </c>
      <c r="I17" s="91">
        <v>47391.34</v>
      </c>
    </row>
    <row r="18" spans="1:9" ht="25.5" x14ac:dyDescent="0.25">
      <c r="A18" s="181" t="s">
        <v>107</v>
      </c>
      <c r="B18" s="182"/>
      <c r="C18" s="183"/>
      <c r="D18" s="25" t="s">
        <v>54</v>
      </c>
      <c r="E18" s="90">
        <v>39593</v>
      </c>
      <c r="F18" s="91">
        <v>49415.93</v>
      </c>
      <c r="G18" s="91">
        <v>47391.34</v>
      </c>
      <c r="H18" s="91">
        <v>47391.34</v>
      </c>
      <c r="I18" s="91">
        <v>47391.34</v>
      </c>
    </row>
    <row r="19" spans="1:9" ht="14.25" customHeight="1" x14ac:dyDescent="0.25">
      <c r="A19" s="194" t="s">
        <v>55</v>
      </c>
      <c r="B19" s="195"/>
      <c r="C19" s="196"/>
      <c r="D19" s="32" t="s">
        <v>56</v>
      </c>
      <c r="E19" s="78">
        <v>39593</v>
      </c>
      <c r="F19" s="79">
        <v>49415.93</v>
      </c>
      <c r="G19" s="79">
        <v>47391.34</v>
      </c>
      <c r="H19" s="79">
        <v>47391.34</v>
      </c>
      <c r="I19" s="80">
        <v>47391.34</v>
      </c>
    </row>
    <row r="20" spans="1:9" x14ac:dyDescent="0.25">
      <c r="A20" s="197">
        <v>3</v>
      </c>
      <c r="B20" s="198"/>
      <c r="C20" s="199"/>
      <c r="D20" s="24" t="s">
        <v>6</v>
      </c>
      <c r="E20" s="78">
        <f>E21+E22+E23</f>
        <v>39593</v>
      </c>
      <c r="F20" s="78">
        <f>F21+F22+F23</f>
        <v>49415.93</v>
      </c>
      <c r="G20" s="78">
        <f>G21+G22+G23</f>
        <v>47391.34</v>
      </c>
      <c r="H20" s="78">
        <v>47391.34</v>
      </c>
      <c r="I20" s="78">
        <v>47391.34</v>
      </c>
    </row>
    <row r="21" spans="1:9" x14ac:dyDescent="0.25">
      <c r="A21" s="188">
        <v>31</v>
      </c>
      <c r="B21" s="189"/>
      <c r="C21" s="190"/>
      <c r="D21" s="24" t="s">
        <v>7</v>
      </c>
      <c r="E21" s="78">
        <v>0</v>
      </c>
      <c r="F21" s="79">
        <v>0</v>
      </c>
      <c r="G21" s="79">
        <v>0</v>
      </c>
      <c r="H21" s="79">
        <v>0</v>
      </c>
      <c r="I21" s="80">
        <v>0</v>
      </c>
    </row>
    <row r="22" spans="1:9" x14ac:dyDescent="0.25">
      <c r="A22" s="188">
        <v>32</v>
      </c>
      <c r="B22" s="189"/>
      <c r="C22" s="190"/>
      <c r="D22" s="24" t="s">
        <v>15</v>
      </c>
      <c r="E22" s="78">
        <v>39253.82</v>
      </c>
      <c r="F22" s="79">
        <v>48715.93</v>
      </c>
      <c r="G22" s="79">
        <v>46691.34</v>
      </c>
      <c r="H22" s="79">
        <v>46691.34</v>
      </c>
      <c r="I22" s="79">
        <v>46691.34</v>
      </c>
    </row>
    <row r="23" spans="1:9" x14ac:dyDescent="0.25">
      <c r="A23" s="54">
        <v>34</v>
      </c>
      <c r="B23" s="55"/>
      <c r="C23" s="56"/>
      <c r="D23" s="24" t="s">
        <v>47</v>
      </c>
      <c r="E23" s="78">
        <v>339.18</v>
      </c>
      <c r="F23" s="79">
        <v>700</v>
      </c>
      <c r="G23" s="79">
        <v>700</v>
      </c>
      <c r="H23" s="79">
        <v>700</v>
      </c>
      <c r="I23" s="79">
        <v>700</v>
      </c>
    </row>
    <row r="24" spans="1:9" ht="25.5" customHeight="1" x14ac:dyDescent="0.25">
      <c r="A24" s="181" t="s">
        <v>96</v>
      </c>
      <c r="B24" s="182"/>
      <c r="C24" s="183"/>
      <c r="D24" s="25" t="s">
        <v>57</v>
      </c>
      <c r="E24" s="90">
        <v>0</v>
      </c>
      <c r="F24" s="91">
        <v>0</v>
      </c>
      <c r="G24" s="91">
        <v>0</v>
      </c>
      <c r="H24" s="91">
        <v>0</v>
      </c>
      <c r="I24" s="91">
        <v>0</v>
      </c>
    </row>
    <row r="25" spans="1:9" ht="24.75" customHeight="1" x14ac:dyDescent="0.25">
      <c r="A25" s="52">
        <v>4</v>
      </c>
      <c r="B25" s="53"/>
      <c r="C25" s="24"/>
      <c r="D25" s="24" t="s">
        <v>85</v>
      </c>
      <c r="E25" s="78">
        <v>0</v>
      </c>
      <c r="F25" s="79">
        <v>0</v>
      </c>
      <c r="G25" s="79">
        <v>0</v>
      </c>
      <c r="H25" s="79">
        <v>0</v>
      </c>
      <c r="I25" s="79">
        <v>0</v>
      </c>
    </row>
    <row r="26" spans="1:9" ht="28.5" customHeight="1" x14ac:dyDescent="0.25">
      <c r="A26" s="65">
        <v>42</v>
      </c>
      <c r="B26" s="53"/>
      <c r="C26" s="24"/>
      <c r="D26" s="24" t="s">
        <v>58</v>
      </c>
      <c r="E26" s="78">
        <v>0</v>
      </c>
      <c r="F26" s="79">
        <v>0</v>
      </c>
      <c r="G26" s="79">
        <v>0</v>
      </c>
      <c r="H26" s="79">
        <v>0</v>
      </c>
      <c r="I26" s="79">
        <v>0</v>
      </c>
    </row>
    <row r="27" spans="1:9" ht="24.75" customHeight="1" x14ac:dyDescent="0.25">
      <c r="A27" s="65">
        <v>45</v>
      </c>
      <c r="B27" s="53"/>
      <c r="C27" s="24"/>
      <c r="D27" s="24" t="s">
        <v>59</v>
      </c>
      <c r="E27" s="78">
        <v>0</v>
      </c>
      <c r="F27" s="79">
        <v>0</v>
      </c>
      <c r="G27" s="79">
        <v>0</v>
      </c>
      <c r="H27" s="79">
        <v>0</v>
      </c>
      <c r="I27" s="79">
        <v>0</v>
      </c>
    </row>
    <row r="28" spans="1:9" ht="15.75" customHeight="1" x14ac:dyDescent="0.25">
      <c r="A28" s="65"/>
      <c r="B28" s="53"/>
      <c r="C28" s="24"/>
      <c r="D28" s="24"/>
      <c r="E28" s="78"/>
      <c r="F28" s="79"/>
      <c r="G28" s="79"/>
      <c r="H28" s="79"/>
      <c r="I28" s="79"/>
    </row>
    <row r="29" spans="1:9" s="57" customFormat="1" ht="38.25" customHeight="1" x14ac:dyDescent="0.25">
      <c r="A29" s="66">
        <v>1020</v>
      </c>
      <c r="B29" s="51"/>
      <c r="C29" s="25"/>
      <c r="D29" s="25" t="s">
        <v>60</v>
      </c>
      <c r="E29" s="90">
        <f>E30+E36+E67+E71+E79+E92</f>
        <v>991554.74</v>
      </c>
      <c r="F29" s="90">
        <f t="shared" ref="F29:I29" si="2">F30+F36+F67+F71+F79+F92</f>
        <v>1204452.8500000001</v>
      </c>
      <c r="G29" s="90">
        <f t="shared" si="2"/>
        <v>1395472.47</v>
      </c>
      <c r="H29" s="90">
        <f t="shared" si="2"/>
        <v>1395472.47</v>
      </c>
      <c r="I29" s="90">
        <f t="shared" si="2"/>
        <v>1385355.52</v>
      </c>
    </row>
    <row r="30" spans="1:9" s="57" customFormat="1" ht="38.25" customHeight="1" x14ac:dyDescent="0.25">
      <c r="A30" s="181" t="s">
        <v>70</v>
      </c>
      <c r="B30" s="182"/>
      <c r="C30" s="25"/>
      <c r="D30" s="25" t="s">
        <v>61</v>
      </c>
      <c r="E30" s="90">
        <v>2557.5500000000002</v>
      </c>
      <c r="F30" s="91">
        <v>730</v>
      </c>
      <c r="G30" s="91">
        <v>3522.5</v>
      </c>
      <c r="H30" s="91">
        <v>3522.5</v>
      </c>
      <c r="I30" s="91">
        <v>3342.5</v>
      </c>
    </row>
    <row r="31" spans="1:9" ht="25.9" customHeight="1" x14ac:dyDescent="0.25">
      <c r="A31" s="194" t="s">
        <v>62</v>
      </c>
      <c r="B31" s="195"/>
      <c r="C31" s="196"/>
      <c r="D31" s="32" t="s">
        <v>63</v>
      </c>
      <c r="E31" s="78">
        <v>2557.5500000000002</v>
      </c>
      <c r="F31" s="79">
        <v>730</v>
      </c>
      <c r="G31" s="79">
        <v>3522.5</v>
      </c>
      <c r="H31" s="79">
        <v>3522.5</v>
      </c>
      <c r="I31" s="79">
        <v>3342.5</v>
      </c>
    </row>
    <row r="32" spans="1:9" x14ac:dyDescent="0.25">
      <c r="A32" s="197">
        <v>3</v>
      </c>
      <c r="B32" s="198"/>
      <c r="C32" s="199"/>
      <c r="D32" s="24" t="s">
        <v>6</v>
      </c>
      <c r="E32" s="78">
        <f>SUM(E33:E35)</f>
        <v>2557.5500000000002</v>
      </c>
      <c r="F32" s="78">
        <f t="shared" ref="F32:I32" si="3">SUM(F33:F35)</f>
        <v>730</v>
      </c>
      <c r="G32" s="78">
        <f t="shared" si="3"/>
        <v>3522.5</v>
      </c>
      <c r="H32" s="78">
        <f t="shared" si="3"/>
        <v>3522.5</v>
      </c>
      <c r="I32" s="78">
        <f t="shared" si="3"/>
        <v>3342.5</v>
      </c>
    </row>
    <row r="33" spans="1:9" x14ac:dyDescent="0.25">
      <c r="A33" s="65">
        <v>31</v>
      </c>
      <c r="B33" s="53"/>
      <c r="C33" s="24"/>
      <c r="D33" s="24" t="s">
        <v>7</v>
      </c>
      <c r="E33" s="78">
        <v>1854.36</v>
      </c>
      <c r="F33" s="79">
        <v>0</v>
      </c>
      <c r="G33" s="79">
        <v>0</v>
      </c>
      <c r="H33" s="79">
        <v>0</v>
      </c>
      <c r="I33" s="79">
        <v>0</v>
      </c>
    </row>
    <row r="34" spans="1:9" x14ac:dyDescent="0.25">
      <c r="A34" s="65">
        <v>32</v>
      </c>
      <c r="B34" s="53"/>
      <c r="C34" s="24"/>
      <c r="D34" s="24" t="s">
        <v>15</v>
      </c>
      <c r="E34" s="78">
        <v>703.19</v>
      </c>
      <c r="F34" s="79">
        <v>730</v>
      </c>
      <c r="G34" s="79">
        <v>1212.5</v>
      </c>
      <c r="H34" s="79">
        <v>3522.5</v>
      </c>
      <c r="I34" s="79">
        <v>3342.5</v>
      </c>
    </row>
    <row r="35" spans="1:9" x14ac:dyDescent="0.25">
      <c r="A35" s="65">
        <v>37</v>
      </c>
      <c r="B35" s="53"/>
      <c r="C35" s="24"/>
      <c r="D35" s="24" t="s">
        <v>181</v>
      </c>
      <c r="E35" s="78"/>
      <c r="F35" s="78"/>
      <c r="G35" s="78">
        <v>2310</v>
      </c>
      <c r="H35" s="78"/>
      <c r="I35" s="78"/>
    </row>
    <row r="36" spans="1:9" s="57" customFormat="1" ht="25.5" customHeight="1" x14ac:dyDescent="0.25">
      <c r="A36" s="181" t="s">
        <v>97</v>
      </c>
      <c r="B36" s="182"/>
      <c r="C36" s="25"/>
      <c r="D36" s="25" t="s">
        <v>71</v>
      </c>
      <c r="E36" s="90">
        <f>E37+E42+E47+E55+E59+E64</f>
        <v>961839.0199999999</v>
      </c>
      <c r="F36" s="90">
        <f>F37+F42+F47+F55+F59+F64</f>
        <v>1178572.8500000001</v>
      </c>
      <c r="G36" s="90">
        <f>G37+G42+G47+G55+G59+G64</f>
        <v>1341440</v>
      </c>
      <c r="H36" s="90">
        <f t="shared" ref="H36:I36" si="4">H37+H42+H47+H55+H59+H64</f>
        <v>1341440</v>
      </c>
      <c r="I36" s="90">
        <f t="shared" si="4"/>
        <v>1341440</v>
      </c>
    </row>
    <row r="37" spans="1:9" s="58" customFormat="1" ht="14.45" customHeight="1" x14ac:dyDescent="0.25">
      <c r="A37" s="194" t="s">
        <v>74</v>
      </c>
      <c r="B37" s="195"/>
      <c r="C37" s="196"/>
      <c r="D37" s="32" t="s">
        <v>75</v>
      </c>
      <c r="E37" s="92">
        <f>SUM(E38+E40)</f>
        <v>4633.3300000000008</v>
      </c>
      <c r="F37" s="92">
        <f t="shared" ref="F37:I37" si="5">SUM(F38+F40)</f>
        <v>11832.85</v>
      </c>
      <c r="G37" s="92">
        <f t="shared" si="5"/>
        <v>4300</v>
      </c>
      <c r="H37" s="92">
        <f t="shared" si="5"/>
        <v>4300</v>
      </c>
      <c r="I37" s="92">
        <f t="shared" si="5"/>
        <v>4300</v>
      </c>
    </row>
    <row r="38" spans="1:9" ht="15" customHeight="1" x14ac:dyDescent="0.25">
      <c r="A38" s="52">
        <v>3</v>
      </c>
      <c r="B38" s="53"/>
      <c r="C38" s="24"/>
      <c r="D38" s="24" t="s">
        <v>6</v>
      </c>
      <c r="E38" s="78">
        <v>4513.2700000000004</v>
      </c>
      <c r="F38" s="79">
        <v>7832.85</v>
      </c>
      <c r="G38" s="79">
        <v>3600</v>
      </c>
      <c r="H38" s="79">
        <v>3600</v>
      </c>
      <c r="I38" s="79">
        <v>3600</v>
      </c>
    </row>
    <row r="39" spans="1:9" ht="15" customHeight="1" x14ac:dyDescent="0.25">
      <c r="A39" s="65">
        <v>32</v>
      </c>
      <c r="B39" s="53"/>
      <c r="C39" s="24"/>
      <c r="D39" s="24" t="s">
        <v>15</v>
      </c>
      <c r="E39" s="78">
        <v>4513.2700000000004</v>
      </c>
      <c r="F39" s="79">
        <v>7832.85</v>
      </c>
      <c r="G39" s="79">
        <v>3600</v>
      </c>
      <c r="H39" s="79">
        <v>3600</v>
      </c>
      <c r="I39" s="79">
        <v>3600</v>
      </c>
    </row>
    <row r="40" spans="1:9" ht="15" customHeight="1" x14ac:dyDescent="0.25">
      <c r="A40" s="52">
        <v>4</v>
      </c>
      <c r="B40" s="53"/>
      <c r="C40" s="24"/>
      <c r="D40" s="24" t="s">
        <v>73</v>
      </c>
      <c r="E40" s="78">
        <v>120.06</v>
      </c>
      <c r="F40" s="79">
        <v>4000</v>
      </c>
      <c r="G40" s="79">
        <v>700</v>
      </c>
      <c r="H40" s="79">
        <v>700</v>
      </c>
      <c r="I40" s="79">
        <v>700</v>
      </c>
    </row>
    <row r="41" spans="1:9" ht="25.5" customHeight="1" x14ac:dyDescent="0.25">
      <c r="A41" s="65">
        <v>42</v>
      </c>
      <c r="B41" s="53"/>
      <c r="C41" s="24"/>
      <c r="D41" s="24" t="s">
        <v>78</v>
      </c>
      <c r="E41" s="78">
        <v>120.06</v>
      </c>
      <c r="F41" s="79">
        <v>4000</v>
      </c>
      <c r="G41" s="79">
        <v>700</v>
      </c>
      <c r="H41" s="79">
        <v>700</v>
      </c>
      <c r="I41" s="79">
        <v>700</v>
      </c>
    </row>
    <row r="42" spans="1:9" s="58" customFormat="1" ht="15" customHeight="1" x14ac:dyDescent="0.25">
      <c r="A42" s="194" t="s">
        <v>76</v>
      </c>
      <c r="B42" s="195"/>
      <c r="C42" s="196"/>
      <c r="D42" s="32" t="s">
        <v>77</v>
      </c>
      <c r="E42" s="92">
        <f>E43+E45</f>
        <v>13529.84</v>
      </c>
      <c r="F42" s="92">
        <f>F43+F45</f>
        <v>13150</v>
      </c>
      <c r="G42" s="89">
        <v>12610</v>
      </c>
      <c r="H42" s="89">
        <v>12610</v>
      </c>
      <c r="I42" s="89">
        <v>12610</v>
      </c>
    </row>
    <row r="43" spans="1:9" ht="15" customHeight="1" x14ac:dyDescent="0.25">
      <c r="A43" s="52">
        <v>3</v>
      </c>
      <c r="B43" s="53"/>
      <c r="C43" s="24"/>
      <c r="D43" s="24" t="s">
        <v>6</v>
      </c>
      <c r="E43" s="78">
        <v>12837.6</v>
      </c>
      <c r="F43" s="79">
        <v>13150</v>
      </c>
      <c r="G43" s="79">
        <v>12610</v>
      </c>
      <c r="H43" s="79">
        <v>12610</v>
      </c>
      <c r="I43" s="79">
        <v>12610</v>
      </c>
    </row>
    <row r="44" spans="1:9" ht="15" customHeight="1" x14ac:dyDescent="0.25">
      <c r="A44" s="65">
        <v>32</v>
      </c>
      <c r="B44" s="53"/>
      <c r="C44" s="24"/>
      <c r="D44" s="24" t="s">
        <v>15</v>
      </c>
      <c r="E44" s="78">
        <v>12837.6</v>
      </c>
      <c r="F44" s="79">
        <v>13150</v>
      </c>
      <c r="G44" s="79">
        <v>12610</v>
      </c>
      <c r="H44" s="79">
        <v>12610</v>
      </c>
      <c r="I44" s="79">
        <v>12610</v>
      </c>
    </row>
    <row r="45" spans="1:9" ht="15" customHeight="1" x14ac:dyDescent="0.25">
      <c r="A45" s="52">
        <v>4</v>
      </c>
      <c r="B45" s="53"/>
      <c r="C45" s="24"/>
      <c r="D45" s="24" t="s">
        <v>73</v>
      </c>
      <c r="E45" s="78">
        <v>692.24</v>
      </c>
      <c r="F45" s="79">
        <v>0</v>
      </c>
      <c r="G45" s="79">
        <v>0</v>
      </c>
      <c r="H45" s="79">
        <v>0</v>
      </c>
      <c r="I45" s="79">
        <v>0</v>
      </c>
    </row>
    <row r="46" spans="1:9" ht="24.75" customHeight="1" x14ac:dyDescent="0.25">
      <c r="A46" s="65">
        <v>42</v>
      </c>
      <c r="B46" s="53"/>
      <c r="C46" s="24"/>
      <c r="D46" s="24" t="s">
        <v>103</v>
      </c>
      <c r="E46" s="78">
        <v>692.24</v>
      </c>
      <c r="F46" s="79">
        <v>0</v>
      </c>
      <c r="G46" s="79">
        <v>0</v>
      </c>
      <c r="H46" s="79">
        <v>0</v>
      </c>
      <c r="I46" s="79">
        <v>0</v>
      </c>
    </row>
    <row r="47" spans="1:9" s="58" customFormat="1" ht="15" customHeight="1" x14ac:dyDescent="0.25">
      <c r="A47" s="194" t="s">
        <v>81</v>
      </c>
      <c r="B47" s="195"/>
      <c r="C47" s="196"/>
      <c r="D47" s="32" t="s">
        <v>82</v>
      </c>
      <c r="E47" s="92">
        <f>E48+E53</f>
        <v>933969.65999999992</v>
      </c>
      <c r="F47" s="92">
        <f>F48+F53</f>
        <v>1146400</v>
      </c>
      <c r="G47" s="92">
        <f>G48+G53</f>
        <v>1324530</v>
      </c>
      <c r="H47" s="92">
        <f t="shared" ref="H47:I47" si="6">H48+H53</f>
        <v>1324530</v>
      </c>
      <c r="I47" s="92">
        <f t="shared" si="6"/>
        <v>1324530</v>
      </c>
    </row>
    <row r="48" spans="1:9" ht="12.6" customHeight="1" x14ac:dyDescent="0.25">
      <c r="A48" s="52">
        <v>3</v>
      </c>
      <c r="B48" s="53"/>
      <c r="C48" s="24"/>
      <c r="D48" s="24" t="s">
        <v>6</v>
      </c>
      <c r="E48" s="78">
        <f>E49+E50+E51+E52</f>
        <v>933106.28999999992</v>
      </c>
      <c r="F48" s="78">
        <f>F49+F50+F51+F52</f>
        <v>1143350</v>
      </c>
      <c r="G48" s="78">
        <f>G49+G50+G51+G52</f>
        <v>1321830</v>
      </c>
      <c r="H48" s="78">
        <f t="shared" ref="H48:I48" si="7">H49+H50+H51+H52</f>
        <v>1321830</v>
      </c>
      <c r="I48" s="78">
        <f t="shared" si="7"/>
        <v>1321830</v>
      </c>
    </row>
    <row r="49" spans="1:9" ht="14.45" customHeight="1" x14ac:dyDescent="0.25">
      <c r="A49" s="65">
        <v>31</v>
      </c>
      <c r="B49" s="53"/>
      <c r="C49" s="24"/>
      <c r="D49" s="24" t="s">
        <v>7</v>
      </c>
      <c r="E49" s="78">
        <v>850313.85</v>
      </c>
      <c r="F49" s="79">
        <v>1053000</v>
      </c>
      <c r="G49" s="79">
        <v>1232930</v>
      </c>
      <c r="H49" s="79">
        <v>1232930</v>
      </c>
      <c r="I49" s="79">
        <v>1232930</v>
      </c>
    </row>
    <row r="50" spans="1:9" ht="15" customHeight="1" x14ac:dyDescent="0.25">
      <c r="A50" s="65">
        <v>32</v>
      </c>
      <c r="B50" s="53"/>
      <c r="C50" s="24"/>
      <c r="D50" s="24" t="s">
        <v>15</v>
      </c>
      <c r="E50" s="78">
        <v>73287.490000000005</v>
      </c>
      <c r="F50" s="79">
        <v>78990</v>
      </c>
      <c r="G50" s="79">
        <v>77900</v>
      </c>
      <c r="H50" s="79">
        <v>77900</v>
      </c>
      <c r="I50" s="79">
        <v>77900</v>
      </c>
    </row>
    <row r="51" spans="1:9" ht="15" customHeight="1" x14ac:dyDescent="0.25">
      <c r="A51" s="65">
        <v>37</v>
      </c>
      <c r="B51" s="53"/>
      <c r="C51" s="24"/>
      <c r="D51" s="24" t="s">
        <v>104</v>
      </c>
      <c r="E51" s="78">
        <v>9063.01</v>
      </c>
      <c r="F51" s="79">
        <v>10900</v>
      </c>
      <c r="G51" s="79">
        <v>11000</v>
      </c>
      <c r="H51" s="79">
        <v>11000</v>
      </c>
      <c r="I51" s="79">
        <v>11000</v>
      </c>
    </row>
    <row r="52" spans="1:9" ht="15" customHeight="1" x14ac:dyDescent="0.25">
      <c r="A52" s="65">
        <v>38</v>
      </c>
      <c r="B52" s="53"/>
      <c r="C52" s="24"/>
      <c r="D52" s="24" t="s">
        <v>49</v>
      </c>
      <c r="E52" s="78">
        <v>441.94</v>
      </c>
      <c r="F52" s="79">
        <v>460</v>
      </c>
      <c r="G52" s="79">
        <v>0</v>
      </c>
      <c r="H52" s="79">
        <v>0</v>
      </c>
      <c r="I52" s="79">
        <v>0</v>
      </c>
    </row>
    <row r="53" spans="1:9" ht="15.75" customHeight="1" x14ac:dyDescent="0.25">
      <c r="A53" s="52">
        <v>4</v>
      </c>
      <c r="B53" s="53"/>
      <c r="C53" s="24"/>
      <c r="D53" s="24" t="s">
        <v>73</v>
      </c>
      <c r="E53" s="78">
        <v>863.37</v>
      </c>
      <c r="F53" s="79">
        <v>3050</v>
      </c>
      <c r="G53" s="79">
        <v>2700</v>
      </c>
      <c r="H53" s="79">
        <v>2700</v>
      </c>
      <c r="I53" s="79">
        <v>2700</v>
      </c>
    </row>
    <row r="54" spans="1:9" ht="16.149999999999999" customHeight="1" x14ac:dyDescent="0.25">
      <c r="A54" s="65">
        <v>42</v>
      </c>
      <c r="B54" s="53"/>
      <c r="C54" s="24"/>
      <c r="D54" s="24" t="s">
        <v>89</v>
      </c>
      <c r="E54" s="78">
        <v>863.37</v>
      </c>
      <c r="F54" s="79">
        <v>3050</v>
      </c>
      <c r="G54" s="79">
        <v>2700</v>
      </c>
      <c r="H54" s="79">
        <v>2700</v>
      </c>
      <c r="I54" s="79">
        <v>2700</v>
      </c>
    </row>
    <row r="55" spans="1:9" s="67" customFormat="1" ht="15" customHeight="1" x14ac:dyDescent="0.25">
      <c r="A55" s="194" t="s">
        <v>84</v>
      </c>
      <c r="B55" s="195"/>
      <c r="C55" s="196"/>
      <c r="D55" s="32" t="s">
        <v>102</v>
      </c>
      <c r="E55" s="92">
        <v>5150.45</v>
      </c>
      <c r="F55" s="92">
        <v>3890</v>
      </c>
      <c r="G55" s="89">
        <v>0</v>
      </c>
      <c r="H55" s="89">
        <v>0</v>
      </c>
      <c r="I55" s="89">
        <v>0</v>
      </c>
    </row>
    <row r="56" spans="1:9" s="68" customFormat="1" ht="15" customHeight="1" x14ac:dyDescent="0.25">
      <c r="A56" s="52">
        <v>3</v>
      </c>
      <c r="B56" s="53"/>
      <c r="C56" s="24"/>
      <c r="D56" s="24" t="s">
        <v>6</v>
      </c>
      <c r="E56" s="78">
        <f>E57+E58</f>
        <v>5150.45</v>
      </c>
      <c r="F56" s="78">
        <f>F57+F58</f>
        <v>3890</v>
      </c>
      <c r="G56" s="79">
        <v>0</v>
      </c>
      <c r="H56" s="79">
        <v>0</v>
      </c>
      <c r="I56" s="79">
        <v>0</v>
      </c>
    </row>
    <row r="57" spans="1:9" s="68" customFormat="1" ht="15" customHeight="1" x14ac:dyDescent="0.25">
      <c r="A57" s="65">
        <v>31</v>
      </c>
      <c r="B57" s="53"/>
      <c r="C57" s="24"/>
      <c r="D57" s="24" t="s">
        <v>7</v>
      </c>
      <c r="E57" s="78">
        <v>3545.6</v>
      </c>
      <c r="F57" s="79">
        <v>3860</v>
      </c>
      <c r="G57" s="79">
        <v>0</v>
      </c>
      <c r="H57" s="79">
        <v>0</v>
      </c>
      <c r="I57" s="79">
        <v>0</v>
      </c>
    </row>
    <row r="58" spans="1:9" s="68" customFormat="1" ht="15" customHeight="1" x14ac:dyDescent="0.25">
      <c r="A58" s="65">
        <v>32</v>
      </c>
      <c r="B58" s="53"/>
      <c r="C58" s="24"/>
      <c r="D58" s="24" t="s">
        <v>15</v>
      </c>
      <c r="E58" s="78">
        <v>1604.85</v>
      </c>
      <c r="F58" s="79">
        <v>30</v>
      </c>
      <c r="G58" s="79">
        <v>0</v>
      </c>
      <c r="H58" s="79">
        <v>0</v>
      </c>
      <c r="I58" s="79">
        <v>0</v>
      </c>
    </row>
    <row r="59" spans="1:9" s="67" customFormat="1" ht="15" customHeight="1" x14ac:dyDescent="0.25">
      <c r="A59" s="194" t="s">
        <v>101</v>
      </c>
      <c r="B59" s="195"/>
      <c r="C59" s="196"/>
      <c r="D59" s="32" t="s">
        <v>72</v>
      </c>
      <c r="E59" s="92">
        <v>4555.74</v>
      </c>
      <c r="F59" s="89">
        <v>3300</v>
      </c>
      <c r="G59" s="89">
        <v>0</v>
      </c>
      <c r="H59" s="89">
        <v>0</v>
      </c>
      <c r="I59" s="89">
        <v>0</v>
      </c>
    </row>
    <row r="60" spans="1:9" s="68" customFormat="1" ht="15" customHeight="1" x14ac:dyDescent="0.25">
      <c r="A60" s="52">
        <v>3</v>
      </c>
      <c r="B60" s="53"/>
      <c r="C60" s="24"/>
      <c r="D60" s="24" t="s">
        <v>6</v>
      </c>
      <c r="E60" s="78">
        <v>78.900000000000006</v>
      </c>
      <c r="F60" s="79">
        <v>250</v>
      </c>
      <c r="G60" s="79">
        <v>0</v>
      </c>
      <c r="H60" s="79">
        <v>0</v>
      </c>
      <c r="I60" s="79">
        <v>0</v>
      </c>
    </row>
    <row r="61" spans="1:9" s="68" customFormat="1" ht="15" customHeight="1" x14ac:dyDescent="0.25">
      <c r="A61" s="65">
        <v>32</v>
      </c>
      <c r="B61" s="53"/>
      <c r="C61" s="24"/>
      <c r="D61" s="24" t="s">
        <v>15</v>
      </c>
      <c r="E61" s="78">
        <v>78.900000000000006</v>
      </c>
      <c r="F61" s="79">
        <v>250</v>
      </c>
      <c r="G61" s="79">
        <v>0</v>
      </c>
      <c r="H61" s="79">
        <v>0</v>
      </c>
      <c r="I61" s="79">
        <v>0</v>
      </c>
    </row>
    <row r="62" spans="1:9" s="68" customFormat="1" ht="15" customHeight="1" x14ac:dyDescent="0.25">
      <c r="A62" s="52">
        <v>4</v>
      </c>
      <c r="B62" s="53"/>
      <c r="C62" s="24"/>
      <c r="D62" s="24" t="s">
        <v>105</v>
      </c>
      <c r="E62" s="78">
        <v>4476.84</v>
      </c>
      <c r="F62" s="79">
        <v>3050</v>
      </c>
      <c r="G62" s="79">
        <v>0</v>
      </c>
      <c r="H62" s="79">
        <v>0</v>
      </c>
      <c r="I62" s="79">
        <v>0</v>
      </c>
    </row>
    <row r="63" spans="1:9" s="68" customFormat="1" ht="15" customHeight="1" x14ac:dyDescent="0.25">
      <c r="A63" s="65">
        <v>42</v>
      </c>
      <c r="B63" s="53"/>
      <c r="C63" s="24"/>
      <c r="D63" s="24" t="s">
        <v>184</v>
      </c>
      <c r="E63" s="78">
        <v>4476.84</v>
      </c>
      <c r="F63" s="79">
        <v>3050</v>
      </c>
      <c r="G63" s="79">
        <v>0</v>
      </c>
      <c r="H63" s="79">
        <v>0</v>
      </c>
      <c r="I63" s="79">
        <v>0</v>
      </c>
    </row>
    <row r="64" spans="1:9" s="98" customFormat="1" ht="15" customHeight="1" x14ac:dyDescent="0.2">
      <c r="A64" s="194" t="s">
        <v>88</v>
      </c>
      <c r="B64" s="195"/>
      <c r="C64" s="196"/>
      <c r="D64" s="32" t="s">
        <v>106</v>
      </c>
      <c r="E64" s="92">
        <v>0</v>
      </c>
      <c r="F64" s="89">
        <v>0</v>
      </c>
      <c r="G64" s="89">
        <v>0</v>
      </c>
      <c r="H64" s="89">
        <v>0</v>
      </c>
      <c r="I64" s="89">
        <v>0</v>
      </c>
    </row>
    <row r="65" spans="1:10" s="87" customFormat="1" ht="12.75" x14ac:dyDescent="0.2">
      <c r="A65" s="106">
        <v>4</v>
      </c>
      <c r="B65" s="104"/>
      <c r="C65" s="105"/>
      <c r="D65" s="84" t="s">
        <v>83</v>
      </c>
      <c r="E65" s="84">
        <v>0</v>
      </c>
      <c r="F65" s="85">
        <v>0</v>
      </c>
      <c r="G65" s="85">
        <v>0</v>
      </c>
      <c r="H65" s="85">
        <v>0</v>
      </c>
      <c r="I65" s="85">
        <v>0</v>
      </c>
    </row>
    <row r="66" spans="1:10" s="87" customFormat="1" ht="12.75" x14ac:dyDescent="0.2">
      <c r="A66" s="107">
        <v>42</v>
      </c>
      <c r="B66" s="102"/>
      <c r="C66" s="103"/>
      <c r="D66" s="84" t="s">
        <v>80</v>
      </c>
      <c r="E66" s="84">
        <v>0</v>
      </c>
      <c r="F66" s="85">
        <v>0</v>
      </c>
      <c r="G66" s="85">
        <v>0</v>
      </c>
      <c r="H66" s="85">
        <v>0</v>
      </c>
      <c r="I66" s="85">
        <v>0</v>
      </c>
    </row>
    <row r="67" spans="1:10" s="57" customFormat="1" ht="25.5" x14ac:dyDescent="0.25">
      <c r="A67" s="181" t="s">
        <v>64</v>
      </c>
      <c r="B67" s="182"/>
      <c r="C67" s="25"/>
      <c r="D67" s="25" t="s">
        <v>65</v>
      </c>
      <c r="E67" s="90">
        <v>437.91</v>
      </c>
      <c r="F67" s="91">
        <v>510</v>
      </c>
      <c r="G67" s="91">
        <v>700</v>
      </c>
      <c r="H67" s="91">
        <v>700</v>
      </c>
      <c r="I67" s="91">
        <v>700</v>
      </c>
    </row>
    <row r="68" spans="1:10" ht="26.25" customHeight="1" x14ac:dyDescent="0.25">
      <c r="A68" s="194" t="s">
        <v>66</v>
      </c>
      <c r="B68" s="195"/>
      <c r="C68" s="196"/>
      <c r="D68" s="32" t="s">
        <v>63</v>
      </c>
      <c r="E68" s="78">
        <v>437.91</v>
      </c>
      <c r="F68" s="79">
        <v>510</v>
      </c>
      <c r="G68" s="79">
        <v>700</v>
      </c>
      <c r="H68" s="79">
        <v>700</v>
      </c>
      <c r="I68" s="79">
        <v>700</v>
      </c>
    </row>
    <row r="69" spans="1:10" ht="15" customHeight="1" x14ac:dyDescent="0.25">
      <c r="A69" s="197">
        <v>3</v>
      </c>
      <c r="B69" s="198"/>
      <c r="C69" s="199"/>
      <c r="D69" s="24" t="s">
        <v>6</v>
      </c>
      <c r="E69" s="78">
        <v>437.91</v>
      </c>
      <c r="F69" s="79">
        <v>510</v>
      </c>
      <c r="G69" s="79">
        <v>700</v>
      </c>
      <c r="H69" s="79">
        <v>700</v>
      </c>
      <c r="I69" s="79">
        <v>700</v>
      </c>
    </row>
    <row r="70" spans="1:10" ht="15" customHeight="1" x14ac:dyDescent="0.25">
      <c r="A70" s="65">
        <v>32</v>
      </c>
      <c r="B70" s="53"/>
      <c r="C70" s="24"/>
      <c r="D70" s="24" t="s">
        <v>15</v>
      </c>
      <c r="E70" s="78">
        <v>315.87</v>
      </c>
      <c r="F70" s="79">
        <v>510</v>
      </c>
      <c r="G70" s="79">
        <v>700</v>
      </c>
      <c r="H70" s="79">
        <v>700</v>
      </c>
      <c r="I70" s="79">
        <v>700</v>
      </c>
    </row>
    <row r="71" spans="1:10" s="57" customFormat="1" ht="25.5" customHeight="1" x14ac:dyDescent="0.25">
      <c r="A71" s="181" t="s">
        <v>98</v>
      </c>
      <c r="B71" s="182"/>
      <c r="C71" s="25"/>
      <c r="D71" s="25" t="s">
        <v>67</v>
      </c>
      <c r="E71" s="90">
        <f>E73+E76</f>
        <v>24706.35</v>
      </c>
      <c r="F71" s="90">
        <v>15550</v>
      </c>
      <c r="G71" s="91">
        <v>13750</v>
      </c>
      <c r="H71" s="91">
        <v>13750</v>
      </c>
      <c r="I71" s="91">
        <v>13750</v>
      </c>
    </row>
    <row r="72" spans="1:10" s="57" customFormat="1" ht="25.15" customHeight="1" x14ac:dyDescent="0.25">
      <c r="A72" s="194" t="s">
        <v>66</v>
      </c>
      <c r="B72" s="195"/>
      <c r="C72" s="196"/>
      <c r="D72" s="147" t="s">
        <v>63</v>
      </c>
      <c r="E72" s="90">
        <f>E73+E76</f>
        <v>24706.35</v>
      </c>
      <c r="F72" s="90">
        <f t="shared" ref="F72:I72" si="8">F73+F76</f>
        <v>15550</v>
      </c>
      <c r="G72" s="90">
        <f t="shared" si="8"/>
        <v>13750</v>
      </c>
      <c r="H72" s="90">
        <f t="shared" si="8"/>
        <v>13750</v>
      </c>
      <c r="I72" s="90">
        <f t="shared" si="8"/>
        <v>13750</v>
      </c>
    </row>
    <row r="73" spans="1:10" ht="15" customHeight="1" x14ac:dyDescent="0.25">
      <c r="A73" s="52">
        <v>3</v>
      </c>
      <c r="B73" s="53"/>
      <c r="C73" s="24"/>
      <c r="D73" s="24" t="s">
        <v>6</v>
      </c>
      <c r="E73" s="78">
        <f>E74+E75</f>
        <v>21581.35</v>
      </c>
      <c r="F73" s="78">
        <f>F74+F75</f>
        <v>15550</v>
      </c>
      <c r="G73" s="79">
        <v>10250</v>
      </c>
      <c r="H73" s="79">
        <v>10250</v>
      </c>
      <c r="I73" s="79">
        <v>10250</v>
      </c>
    </row>
    <row r="74" spans="1:10" ht="15" customHeight="1" x14ac:dyDescent="0.25">
      <c r="A74" s="65">
        <v>32</v>
      </c>
      <c r="B74" s="53"/>
      <c r="C74" s="24"/>
      <c r="D74" s="24" t="s">
        <v>15</v>
      </c>
      <c r="E74" s="78">
        <v>21271.67</v>
      </c>
      <c r="F74" s="79">
        <v>15550</v>
      </c>
      <c r="G74" s="79">
        <v>10250</v>
      </c>
      <c r="H74" s="79">
        <v>10250</v>
      </c>
      <c r="I74" s="79">
        <v>10250</v>
      </c>
    </row>
    <row r="75" spans="1:10" ht="15" customHeight="1" x14ac:dyDescent="0.25">
      <c r="A75" s="65">
        <v>34</v>
      </c>
      <c r="B75" s="53"/>
      <c r="C75" s="24"/>
      <c r="D75" s="24" t="s">
        <v>47</v>
      </c>
      <c r="E75" s="78">
        <v>309.68</v>
      </c>
      <c r="F75" s="79">
        <v>0</v>
      </c>
      <c r="G75" s="79">
        <v>0</v>
      </c>
      <c r="H75" s="79">
        <v>0</v>
      </c>
      <c r="I75" s="79">
        <v>0</v>
      </c>
    </row>
    <row r="76" spans="1:10" ht="15" customHeight="1" x14ac:dyDescent="0.25">
      <c r="A76" s="52">
        <v>4</v>
      </c>
      <c r="B76" s="53"/>
      <c r="C76" s="24"/>
      <c r="D76" s="24" t="s">
        <v>83</v>
      </c>
      <c r="E76" s="78">
        <v>3125</v>
      </c>
      <c r="F76" s="79">
        <v>0</v>
      </c>
      <c r="G76" s="79">
        <v>3500</v>
      </c>
      <c r="H76" s="79">
        <v>3500</v>
      </c>
      <c r="I76" s="79">
        <v>3500</v>
      </c>
      <c r="J76" s="108"/>
    </row>
    <row r="77" spans="1:10" ht="15" customHeight="1" x14ac:dyDescent="0.25">
      <c r="A77" s="65">
        <v>42</v>
      </c>
      <c r="B77" s="53"/>
      <c r="C77" s="24"/>
      <c r="D77" s="24" t="s">
        <v>176</v>
      </c>
      <c r="E77" s="78">
        <v>0</v>
      </c>
      <c r="F77" s="79">
        <v>0</v>
      </c>
      <c r="G77" s="79">
        <v>3500</v>
      </c>
      <c r="H77" s="79">
        <v>3500</v>
      </c>
      <c r="I77" s="79">
        <v>3500</v>
      </c>
      <c r="J77" s="108"/>
    </row>
    <row r="78" spans="1:10" ht="13.9" customHeight="1" x14ac:dyDescent="0.25">
      <c r="A78" s="65">
        <v>45</v>
      </c>
      <c r="B78" s="53"/>
      <c r="C78" s="24"/>
      <c r="D78" s="24" t="s">
        <v>68</v>
      </c>
      <c r="E78" s="78">
        <v>3125</v>
      </c>
      <c r="F78" s="79">
        <v>0</v>
      </c>
      <c r="G78" s="79">
        <v>0</v>
      </c>
      <c r="H78" s="79">
        <v>0</v>
      </c>
      <c r="I78" s="79">
        <v>0</v>
      </c>
    </row>
    <row r="79" spans="1:10" s="57" customFormat="1" ht="14.45" customHeight="1" x14ac:dyDescent="0.25">
      <c r="A79" s="181" t="s">
        <v>99</v>
      </c>
      <c r="B79" s="182"/>
      <c r="C79" s="183"/>
      <c r="D79" s="25" t="s">
        <v>100</v>
      </c>
      <c r="E79" s="90">
        <f>E80+E84+E88</f>
        <v>0</v>
      </c>
      <c r="F79" s="90">
        <f t="shared" ref="F79:I79" si="9">F80+F84+F88</f>
        <v>9090</v>
      </c>
      <c r="G79" s="90">
        <f t="shared" si="9"/>
        <v>36059.97</v>
      </c>
      <c r="H79" s="90">
        <f t="shared" si="9"/>
        <v>36059.97</v>
      </c>
      <c r="I79" s="90">
        <f t="shared" si="9"/>
        <v>26123.02</v>
      </c>
    </row>
    <row r="80" spans="1:10" s="57" customFormat="1" ht="25.9" customHeight="1" x14ac:dyDescent="0.25">
      <c r="A80" s="194" t="s">
        <v>66</v>
      </c>
      <c r="B80" s="195"/>
      <c r="C80" s="196"/>
      <c r="D80" s="32" t="s">
        <v>63</v>
      </c>
      <c r="E80" s="90">
        <v>0</v>
      </c>
      <c r="F80" s="90">
        <v>9090</v>
      </c>
      <c r="G80" s="90">
        <v>3863.31</v>
      </c>
      <c r="H80" s="90">
        <v>3863.31</v>
      </c>
      <c r="I80" s="90">
        <v>2798.71</v>
      </c>
    </row>
    <row r="81" spans="1:9" ht="14.45" customHeight="1" x14ac:dyDescent="0.25">
      <c r="A81" s="52">
        <v>3</v>
      </c>
      <c r="B81" s="53"/>
      <c r="C81" s="24"/>
      <c r="D81" s="24" t="s">
        <v>6</v>
      </c>
      <c r="E81" s="78">
        <f>E82+E83</f>
        <v>0</v>
      </c>
      <c r="F81" s="78">
        <f>F82+F83</f>
        <v>9090</v>
      </c>
      <c r="G81" s="78">
        <f t="shared" ref="G81:I81" si="10">G82+G83</f>
        <v>3863.31</v>
      </c>
      <c r="H81" s="78">
        <f t="shared" si="10"/>
        <v>3863.31</v>
      </c>
      <c r="I81" s="78">
        <f t="shared" si="10"/>
        <v>2798.71</v>
      </c>
    </row>
    <row r="82" spans="1:9" ht="14.45" customHeight="1" x14ac:dyDescent="0.25">
      <c r="A82" s="65">
        <v>31</v>
      </c>
      <c r="B82" s="53"/>
      <c r="C82" s="24"/>
      <c r="D82" s="24" t="s">
        <v>7</v>
      </c>
      <c r="E82" s="78">
        <v>0</v>
      </c>
      <c r="F82" s="79">
        <v>8500</v>
      </c>
      <c r="G82" s="79">
        <v>3620.14</v>
      </c>
      <c r="H82" s="79">
        <v>3620.14</v>
      </c>
      <c r="I82" s="79">
        <v>2616.33</v>
      </c>
    </row>
    <row r="83" spans="1:9" ht="14.45" customHeight="1" x14ac:dyDescent="0.25">
      <c r="A83" s="65">
        <v>32</v>
      </c>
      <c r="B83" s="53"/>
      <c r="C83" s="24"/>
      <c r="D83" s="24" t="s">
        <v>15</v>
      </c>
      <c r="E83" s="78">
        <v>0</v>
      </c>
      <c r="F83" s="79">
        <v>590</v>
      </c>
      <c r="G83" s="79">
        <v>243.17</v>
      </c>
      <c r="H83" s="79">
        <v>243.17</v>
      </c>
      <c r="I83" s="79">
        <v>182.38</v>
      </c>
    </row>
    <row r="84" spans="1:9" s="58" customFormat="1" ht="25.5" customHeight="1" x14ac:dyDescent="0.25">
      <c r="A84" s="191" t="s">
        <v>182</v>
      </c>
      <c r="B84" s="192"/>
      <c r="C84" s="193"/>
      <c r="D84" s="32" t="s">
        <v>82</v>
      </c>
      <c r="E84" s="92"/>
      <c r="F84" s="89"/>
      <c r="G84" s="89">
        <v>4829.5</v>
      </c>
      <c r="H84" s="89">
        <v>4829.5</v>
      </c>
      <c r="I84" s="89">
        <v>3498.65</v>
      </c>
    </row>
    <row r="85" spans="1:9" ht="14.45" customHeight="1" x14ac:dyDescent="0.25">
      <c r="A85" s="52">
        <v>3</v>
      </c>
      <c r="B85" s="53"/>
      <c r="C85" s="24"/>
      <c r="D85" s="24" t="s">
        <v>6</v>
      </c>
      <c r="E85" s="78">
        <f>E86+E87</f>
        <v>0</v>
      </c>
      <c r="F85" s="78">
        <f t="shared" ref="F85:I85" si="11">F86+F87</f>
        <v>0</v>
      </c>
      <c r="G85" s="78">
        <f t="shared" si="11"/>
        <v>4829.5</v>
      </c>
      <c r="H85" s="78">
        <f t="shared" si="11"/>
        <v>4829.5</v>
      </c>
      <c r="I85" s="78">
        <f t="shared" si="11"/>
        <v>3498.65</v>
      </c>
    </row>
    <row r="86" spans="1:9" ht="14.45" customHeight="1" x14ac:dyDescent="0.25">
      <c r="A86" s="65">
        <v>31</v>
      </c>
      <c r="B86" s="53"/>
      <c r="C86" s="24"/>
      <c r="D86" s="24" t="s">
        <v>7</v>
      </c>
      <c r="E86" s="78">
        <v>0</v>
      </c>
      <c r="F86" s="79">
        <v>0</v>
      </c>
      <c r="G86" s="79">
        <v>4525.51</v>
      </c>
      <c r="H86" s="79">
        <v>4525.51</v>
      </c>
      <c r="I86" s="79">
        <v>3270.65</v>
      </c>
    </row>
    <row r="87" spans="1:9" ht="14.45" customHeight="1" x14ac:dyDescent="0.25">
      <c r="A87" s="65">
        <v>32</v>
      </c>
      <c r="B87" s="53"/>
      <c r="C87" s="24"/>
      <c r="D87" s="24" t="s">
        <v>15</v>
      </c>
      <c r="E87" s="78">
        <v>0</v>
      </c>
      <c r="F87" s="79">
        <v>0</v>
      </c>
      <c r="G87" s="79">
        <v>303.99</v>
      </c>
      <c r="H87" s="79">
        <v>303.99</v>
      </c>
      <c r="I87" s="79">
        <v>228</v>
      </c>
    </row>
    <row r="88" spans="1:9" s="58" customFormat="1" ht="25.5" customHeight="1" x14ac:dyDescent="0.25">
      <c r="A88" s="191" t="s">
        <v>183</v>
      </c>
      <c r="B88" s="192"/>
      <c r="C88" s="193"/>
      <c r="D88" s="32" t="s">
        <v>180</v>
      </c>
      <c r="E88" s="92">
        <v>0</v>
      </c>
      <c r="F88" s="89">
        <v>0</v>
      </c>
      <c r="G88" s="89">
        <v>27367.16</v>
      </c>
      <c r="H88" s="89">
        <v>27367.16</v>
      </c>
      <c r="I88" s="89">
        <v>19825.66</v>
      </c>
    </row>
    <row r="89" spans="1:9" ht="14.45" customHeight="1" x14ac:dyDescent="0.25">
      <c r="A89" s="52">
        <v>3</v>
      </c>
      <c r="B89" s="53"/>
      <c r="C89" s="24"/>
      <c r="D89" s="24" t="s">
        <v>6</v>
      </c>
      <c r="E89" s="78">
        <f>E90+E91</f>
        <v>0</v>
      </c>
      <c r="F89" s="78">
        <f t="shared" ref="F89:I89" si="12">F90+F91</f>
        <v>0</v>
      </c>
      <c r="G89" s="78">
        <f t="shared" si="12"/>
        <v>27367.16</v>
      </c>
      <c r="H89" s="78">
        <f t="shared" si="12"/>
        <v>27367.16</v>
      </c>
      <c r="I89" s="78">
        <f t="shared" si="12"/>
        <v>19825.66</v>
      </c>
    </row>
    <row r="90" spans="1:9" ht="14.45" customHeight="1" x14ac:dyDescent="0.25">
      <c r="A90" s="65">
        <v>31</v>
      </c>
      <c r="B90" s="53"/>
      <c r="C90" s="24"/>
      <c r="D90" s="24" t="s">
        <v>7</v>
      </c>
      <c r="E90" s="78">
        <v>0</v>
      </c>
      <c r="F90" s="79">
        <v>0</v>
      </c>
      <c r="G90" s="79">
        <v>25644.55</v>
      </c>
      <c r="H90" s="79">
        <v>25644.55</v>
      </c>
      <c r="I90" s="79">
        <v>18533.71</v>
      </c>
    </row>
    <row r="91" spans="1:9" ht="14.45" customHeight="1" x14ac:dyDescent="0.25">
      <c r="A91" s="65">
        <v>32</v>
      </c>
      <c r="B91" s="53"/>
      <c r="C91" s="24"/>
      <c r="D91" s="24" t="s">
        <v>15</v>
      </c>
      <c r="E91" s="78">
        <v>0</v>
      </c>
      <c r="F91" s="79">
        <v>0</v>
      </c>
      <c r="G91" s="79">
        <v>1722.61</v>
      </c>
      <c r="H91" s="79">
        <v>1722.61</v>
      </c>
      <c r="I91" s="79">
        <v>1291.95</v>
      </c>
    </row>
    <row r="92" spans="1:9" s="57" customFormat="1" ht="13.9" customHeight="1" x14ac:dyDescent="0.25">
      <c r="A92" s="181" t="s">
        <v>69</v>
      </c>
      <c r="B92" s="182"/>
      <c r="C92" s="25"/>
      <c r="D92" s="25" t="s">
        <v>79</v>
      </c>
      <c r="E92" s="90">
        <v>2013.91</v>
      </c>
      <c r="F92" s="91">
        <v>0</v>
      </c>
      <c r="G92" s="91">
        <v>0</v>
      </c>
      <c r="H92" s="91">
        <v>0</v>
      </c>
      <c r="I92" s="91">
        <v>0</v>
      </c>
    </row>
    <row r="93" spans="1:9" s="58" customFormat="1" ht="26.25" customHeight="1" x14ac:dyDescent="0.25">
      <c r="A93" s="194" t="s">
        <v>66</v>
      </c>
      <c r="B93" s="195"/>
      <c r="C93" s="196"/>
      <c r="D93" s="32" t="s">
        <v>63</v>
      </c>
      <c r="E93" s="92">
        <v>2013.91</v>
      </c>
      <c r="F93" s="89">
        <v>0</v>
      </c>
      <c r="G93" s="89">
        <v>0</v>
      </c>
      <c r="H93" s="89">
        <v>0</v>
      </c>
      <c r="I93" s="89">
        <v>0</v>
      </c>
    </row>
    <row r="94" spans="1:9" ht="15" customHeight="1" x14ac:dyDescent="0.25">
      <c r="A94" s="52">
        <v>3</v>
      </c>
      <c r="B94" s="53"/>
      <c r="C94" s="24"/>
      <c r="D94" s="24" t="s">
        <v>6</v>
      </c>
      <c r="E94" s="78">
        <v>2013.91</v>
      </c>
      <c r="F94" s="79">
        <v>0</v>
      </c>
      <c r="G94" s="79">
        <v>0</v>
      </c>
      <c r="H94" s="79">
        <v>0</v>
      </c>
      <c r="I94" s="79">
        <v>0</v>
      </c>
    </row>
    <row r="95" spans="1:9" ht="15" customHeight="1" x14ac:dyDescent="0.25">
      <c r="A95" s="65">
        <v>32</v>
      </c>
      <c r="B95" s="53"/>
      <c r="C95" s="24"/>
      <c r="D95" s="24" t="s">
        <v>15</v>
      </c>
      <c r="E95" s="78">
        <v>2013.91</v>
      </c>
      <c r="F95" s="79">
        <v>0</v>
      </c>
      <c r="G95" s="79">
        <v>0</v>
      </c>
      <c r="H95" s="79">
        <v>0</v>
      </c>
      <c r="I95" s="79">
        <v>0</v>
      </c>
    </row>
    <row r="96" spans="1:9" s="87" customFormat="1" ht="12.75" x14ac:dyDescent="0.2">
      <c r="A96" s="111"/>
      <c r="F96" s="112"/>
      <c r="G96" s="112"/>
      <c r="H96" s="112"/>
      <c r="I96" s="112"/>
    </row>
    <row r="97" spans="1:8" x14ac:dyDescent="0.25">
      <c r="A97" t="s">
        <v>194</v>
      </c>
    </row>
    <row r="98" spans="1:8" ht="14.25" customHeight="1" x14ac:dyDescent="0.25"/>
    <row r="99" spans="1:8" x14ac:dyDescent="0.25">
      <c r="A99" t="s">
        <v>190</v>
      </c>
    </row>
    <row r="100" spans="1:8" ht="12" customHeight="1" x14ac:dyDescent="0.25">
      <c r="A100" t="s">
        <v>191</v>
      </c>
    </row>
    <row r="101" spans="1:8" x14ac:dyDescent="0.25">
      <c r="E101" t="s">
        <v>167</v>
      </c>
      <c r="H101" t="s">
        <v>192</v>
      </c>
    </row>
    <row r="102" spans="1:8" x14ac:dyDescent="0.25">
      <c r="E102" t="s">
        <v>168</v>
      </c>
      <c r="H102" t="s">
        <v>193</v>
      </c>
    </row>
  </sheetData>
  <mergeCells count="35">
    <mergeCell ref="A88:C88"/>
    <mergeCell ref="A72:C72"/>
    <mergeCell ref="A80:C80"/>
    <mergeCell ref="A9:D9"/>
    <mergeCell ref="A93:C93"/>
    <mergeCell ref="A79:C79"/>
    <mergeCell ref="A59:C59"/>
    <mergeCell ref="A67:B67"/>
    <mergeCell ref="A68:C68"/>
    <mergeCell ref="A69:C69"/>
    <mergeCell ref="A71:B71"/>
    <mergeCell ref="A92:B92"/>
    <mergeCell ref="A16:C16"/>
    <mergeCell ref="A18:C18"/>
    <mergeCell ref="A19:C19"/>
    <mergeCell ref="A20:C20"/>
    <mergeCell ref="A22:C22"/>
    <mergeCell ref="A21:C21"/>
    <mergeCell ref="A84:C84"/>
    <mergeCell ref="A36:B36"/>
    <mergeCell ref="A30:B30"/>
    <mergeCell ref="A24:C24"/>
    <mergeCell ref="A31:C31"/>
    <mergeCell ref="A32:C32"/>
    <mergeCell ref="A55:C55"/>
    <mergeCell ref="A64:C64"/>
    <mergeCell ref="A37:C37"/>
    <mergeCell ref="A42:C42"/>
    <mergeCell ref="A47:C47"/>
    <mergeCell ref="A6:C6"/>
    <mergeCell ref="A7:C7"/>
    <mergeCell ref="A8:C8"/>
    <mergeCell ref="A1:I1"/>
    <mergeCell ref="A3:I3"/>
    <mergeCell ref="A5:C5"/>
  </mergeCells>
  <pageMargins left="0" right="0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Dubravka Ranogajec Vuđan</cp:lastModifiedBy>
  <cp:lastPrinted>2024-12-18T09:42:48Z</cp:lastPrinted>
  <dcterms:created xsi:type="dcterms:W3CDTF">2022-08-12T12:51:27Z</dcterms:created>
  <dcterms:modified xsi:type="dcterms:W3CDTF">2024-12-30T08:43:33Z</dcterms:modified>
</cp:coreProperties>
</file>