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čunovodstvo\Desktop\IZVRŠENJE PLANA 1-12-2023\prihvaćeno\"/>
    </mc:Choice>
  </mc:AlternateContent>
  <xr:revisionPtr revIDLastSave="0" documentId="13_ncr:1_{ABB4820A-6EB1-41CE-87EF-3FF74A260D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5" l="1"/>
  <c r="C10" i="5"/>
  <c r="C9" i="5" s="1"/>
  <c r="D10" i="5"/>
  <c r="E10" i="5"/>
  <c r="F10" i="5"/>
  <c r="F9" i="5" s="1"/>
  <c r="G9" i="5" s="1"/>
  <c r="G11" i="5"/>
  <c r="H11" i="5"/>
  <c r="G12" i="5"/>
  <c r="H12" i="5"/>
  <c r="D20" i="5"/>
  <c r="H23" i="5"/>
  <c r="H19" i="5"/>
  <c r="G27" i="5"/>
  <c r="L35" i="1"/>
  <c r="E20" i="5"/>
  <c r="F20" i="5"/>
  <c r="G23" i="5"/>
  <c r="D16" i="5"/>
  <c r="E16" i="5"/>
  <c r="F16" i="5"/>
  <c r="G16" i="5" s="1"/>
  <c r="G19" i="5"/>
  <c r="C25" i="5"/>
  <c r="C24" i="5" s="1"/>
  <c r="C16" i="5"/>
  <c r="C20" i="5"/>
  <c r="K35" i="1"/>
  <c r="K37" i="1"/>
  <c r="K34" i="1"/>
  <c r="H59" i="5"/>
  <c r="H60" i="5"/>
  <c r="H61" i="5"/>
  <c r="H62" i="5"/>
  <c r="G59" i="5"/>
  <c r="G60" i="5"/>
  <c r="G61" i="5"/>
  <c r="G62" i="5"/>
  <c r="G63" i="5"/>
  <c r="G64" i="5"/>
  <c r="L42" i="3"/>
  <c r="L43" i="3"/>
  <c r="L44" i="3"/>
  <c r="L45" i="3"/>
  <c r="L46" i="3"/>
  <c r="K42" i="3"/>
  <c r="K43" i="3"/>
  <c r="K44" i="3"/>
  <c r="K45" i="3"/>
  <c r="K46" i="3"/>
  <c r="H38" i="5"/>
  <c r="H39" i="5"/>
  <c r="H40" i="5"/>
  <c r="H41" i="5"/>
  <c r="H42" i="5"/>
  <c r="H43" i="5"/>
  <c r="H44" i="5"/>
  <c r="H45" i="5"/>
  <c r="H46" i="5"/>
  <c r="H47" i="5"/>
  <c r="H48" i="5"/>
  <c r="H50" i="5"/>
  <c r="H51" i="5"/>
  <c r="H52" i="5"/>
  <c r="H53" i="5"/>
  <c r="H13" i="5"/>
  <c r="H14" i="5"/>
  <c r="H15" i="5"/>
  <c r="H17" i="5"/>
  <c r="H18" i="5"/>
  <c r="H21" i="5"/>
  <c r="H22" i="5"/>
  <c r="H25" i="5"/>
  <c r="H26" i="5"/>
  <c r="H28" i="5"/>
  <c r="H29" i="5"/>
  <c r="I18" i="1"/>
  <c r="I21" i="1"/>
  <c r="I41" i="7"/>
  <c r="I76" i="7"/>
  <c r="I82" i="7"/>
  <c r="I121" i="7"/>
  <c r="I162" i="7"/>
  <c r="I163" i="7"/>
  <c r="I193" i="7"/>
  <c r="I194" i="7"/>
  <c r="I199" i="7"/>
  <c r="F78" i="7"/>
  <c r="H10" i="8"/>
  <c r="H11" i="8"/>
  <c r="H12" i="8"/>
  <c r="H13" i="8"/>
  <c r="H9" i="8"/>
  <c r="C58" i="5"/>
  <c r="G58" i="5" s="1"/>
  <c r="D58" i="5"/>
  <c r="E58" i="5"/>
  <c r="L34" i="1"/>
  <c r="L19" i="1"/>
  <c r="L20" i="1"/>
  <c r="L16" i="1"/>
  <c r="G207" i="7"/>
  <c r="H207" i="7"/>
  <c r="F207" i="7"/>
  <c r="G166" i="7"/>
  <c r="G165" i="7" s="1"/>
  <c r="F168" i="7"/>
  <c r="H168" i="7"/>
  <c r="G150" i="7"/>
  <c r="F150" i="7"/>
  <c r="G142" i="7"/>
  <c r="H142" i="7"/>
  <c r="F142" i="7"/>
  <c r="H177" i="7"/>
  <c r="G174" i="7"/>
  <c r="H174" i="7"/>
  <c r="F174" i="7"/>
  <c r="H65" i="7"/>
  <c r="H64" i="7" s="1"/>
  <c r="H57" i="7"/>
  <c r="I57" i="7" s="1"/>
  <c r="H25" i="7"/>
  <c r="D49" i="5"/>
  <c r="E49" i="5"/>
  <c r="F49" i="5"/>
  <c r="C49" i="5"/>
  <c r="D37" i="5"/>
  <c r="E37" i="5"/>
  <c r="F37" i="5"/>
  <c r="C37" i="5"/>
  <c r="H107" i="3"/>
  <c r="I107" i="3"/>
  <c r="J107" i="3"/>
  <c r="J106" i="3" s="1"/>
  <c r="L106" i="3" s="1"/>
  <c r="H97" i="3"/>
  <c r="I97" i="3"/>
  <c r="J97" i="3"/>
  <c r="J96" i="3" s="1"/>
  <c r="L96" i="3" s="1"/>
  <c r="H59" i="3"/>
  <c r="I59" i="3"/>
  <c r="J59" i="3"/>
  <c r="G59" i="3"/>
  <c r="H104" i="3"/>
  <c r="I104" i="3"/>
  <c r="J104" i="3"/>
  <c r="G107" i="3"/>
  <c r="G106" i="3" s="1"/>
  <c r="G104" i="3"/>
  <c r="G97" i="3"/>
  <c r="H94" i="3"/>
  <c r="I94" i="3"/>
  <c r="J94" i="3"/>
  <c r="G94" i="3"/>
  <c r="G93" i="3" s="1"/>
  <c r="H57" i="3"/>
  <c r="I57" i="3"/>
  <c r="J57" i="3"/>
  <c r="G57" i="3"/>
  <c r="H39" i="3"/>
  <c r="H38" i="3" s="1"/>
  <c r="H37" i="3" s="1"/>
  <c r="I39" i="3"/>
  <c r="I38" i="3" s="1"/>
  <c r="I37" i="3" s="1"/>
  <c r="J39" i="3"/>
  <c r="J38" i="3" s="1"/>
  <c r="J37" i="3" s="1"/>
  <c r="G39" i="3"/>
  <c r="G38" i="3" s="1"/>
  <c r="G37" i="3" s="1"/>
  <c r="H24" i="3"/>
  <c r="I24" i="3"/>
  <c r="J24" i="3"/>
  <c r="J23" i="3" s="1"/>
  <c r="L23" i="3" s="1"/>
  <c r="G24" i="3"/>
  <c r="G23" i="3" s="1"/>
  <c r="H21" i="3"/>
  <c r="I21" i="3"/>
  <c r="J21" i="3"/>
  <c r="J20" i="3" s="1"/>
  <c r="L20" i="3" s="1"/>
  <c r="G21" i="3"/>
  <c r="G20" i="3" s="1"/>
  <c r="G215" i="7"/>
  <c r="G214" i="7" s="1"/>
  <c r="G213" i="7" s="1"/>
  <c r="G212" i="7" s="1"/>
  <c r="H215" i="7"/>
  <c r="H214" i="7" s="1"/>
  <c r="H213" i="7" s="1"/>
  <c r="H212" i="7" s="1"/>
  <c r="F215" i="7"/>
  <c r="F214" i="7" s="1"/>
  <c r="F213" i="7" s="1"/>
  <c r="F212" i="7" s="1"/>
  <c r="G210" i="7"/>
  <c r="H210" i="7"/>
  <c r="G204" i="7"/>
  <c r="G202" i="7"/>
  <c r="G200" i="7"/>
  <c r="F210" i="7"/>
  <c r="F204" i="7"/>
  <c r="F202" i="7"/>
  <c r="F200" i="7"/>
  <c r="G191" i="7"/>
  <c r="H191" i="7"/>
  <c r="H190" i="7" s="1"/>
  <c r="I190" i="7" s="1"/>
  <c r="G195" i="7"/>
  <c r="H195" i="7"/>
  <c r="H194" i="7" s="1"/>
  <c r="F195" i="7"/>
  <c r="F191" i="7"/>
  <c r="F166" i="7" s="1"/>
  <c r="F165" i="7" s="1"/>
  <c r="G188" i="7"/>
  <c r="H188" i="7"/>
  <c r="H187" i="7" s="1"/>
  <c r="I187" i="7" s="1"/>
  <c r="G185" i="7"/>
  <c r="H185" i="7"/>
  <c r="G183" i="7"/>
  <c r="H183" i="7"/>
  <c r="G181" i="7"/>
  <c r="H181" i="7"/>
  <c r="F188" i="7"/>
  <c r="F185" i="7"/>
  <c r="F183" i="7"/>
  <c r="F181" i="7"/>
  <c r="G177" i="7"/>
  <c r="F177" i="7"/>
  <c r="G172" i="7"/>
  <c r="H172" i="7"/>
  <c r="F172" i="7"/>
  <c r="H163" i="7"/>
  <c r="H162" i="7" s="1"/>
  <c r="H161" i="7" s="1"/>
  <c r="G162" i="7"/>
  <c r="G161" i="7" s="1"/>
  <c r="F161" i="7"/>
  <c r="I161" i="7" s="1"/>
  <c r="G159" i="7"/>
  <c r="H159" i="7"/>
  <c r="G156" i="7"/>
  <c r="H156" i="7"/>
  <c r="G152" i="7"/>
  <c r="H152" i="7"/>
  <c r="F159" i="7"/>
  <c r="F156" i="7"/>
  <c r="G147" i="7"/>
  <c r="G145" i="7" s="1"/>
  <c r="H147" i="7"/>
  <c r="H146" i="7" s="1"/>
  <c r="H145" i="7" s="1"/>
  <c r="F147" i="7"/>
  <c r="F145" i="7" s="1"/>
  <c r="I145" i="7" s="1"/>
  <c r="G140" i="7"/>
  <c r="H140" i="7"/>
  <c r="G136" i="7"/>
  <c r="G132" i="7" s="1"/>
  <c r="H136" i="7"/>
  <c r="G134" i="7"/>
  <c r="H134" i="7"/>
  <c r="F140" i="7"/>
  <c r="F136" i="7"/>
  <c r="F132" i="7" s="1"/>
  <c r="G129" i="7"/>
  <c r="H129" i="7"/>
  <c r="F129" i="7"/>
  <c r="G126" i="7"/>
  <c r="H126" i="7"/>
  <c r="F126" i="7"/>
  <c r="H122" i="7"/>
  <c r="H121" i="7" s="1"/>
  <c r="H120" i="7" s="1"/>
  <c r="I120" i="7" s="1"/>
  <c r="G120" i="7"/>
  <c r="F120" i="7"/>
  <c r="G116" i="7"/>
  <c r="G114" i="7" s="1"/>
  <c r="G113" i="7" s="1"/>
  <c r="H116" i="7"/>
  <c r="H115" i="7" s="1"/>
  <c r="H114" i="7" s="1"/>
  <c r="H113" i="7" s="1"/>
  <c r="I113" i="7" s="1"/>
  <c r="F116" i="7"/>
  <c r="F114" i="7" s="1"/>
  <c r="F113" i="7" s="1"/>
  <c r="G110" i="7"/>
  <c r="H110" i="7"/>
  <c r="H109" i="7" s="1"/>
  <c r="I109" i="7" s="1"/>
  <c r="H104" i="7"/>
  <c r="G96" i="7"/>
  <c r="H96" i="7"/>
  <c r="G92" i="7"/>
  <c r="H92" i="7"/>
  <c r="G89" i="7"/>
  <c r="G87" i="7" s="1"/>
  <c r="G86" i="7" s="1"/>
  <c r="G85" i="7" s="1"/>
  <c r="H89" i="7"/>
  <c r="F110" i="7"/>
  <c r="F87" i="7" s="1"/>
  <c r="F86" i="7" s="1"/>
  <c r="F85" i="7" s="1"/>
  <c r="F96" i="7"/>
  <c r="F92" i="7"/>
  <c r="F89" i="7"/>
  <c r="H83" i="7"/>
  <c r="H82" i="7" s="1"/>
  <c r="G71" i="7"/>
  <c r="G70" i="7" s="1"/>
  <c r="G74" i="7"/>
  <c r="H74" i="7"/>
  <c r="H73" i="7" s="1"/>
  <c r="H72" i="7" s="1"/>
  <c r="H71" i="7" s="1"/>
  <c r="H70" i="7" s="1"/>
  <c r="F74" i="7"/>
  <c r="G51" i="7"/>
  <c r="G50" i="7" s="1"/>
  <c r="G48" i="7" s="1"/>
  <c r="G47" i="7" s="1"/>
  <c r="G46" i="7" s="1"/>
  <c r="G45" i="7" s="1"/>
  <c r="H51" i="7"/>
  <c r="H50" i="7" s="1"/>
  <c r="H48" i="7" s="1"/>
  <c r="H47" i="7" s="1"/>
  <c r="H46" i="7" s="1"/>
  <c r="H45" i="7" s="1"/>
  <c r="F51" i="7"/>
  <c r="F50" i="7" s="1"/>
  <c r="F48" i="7" s="1"/>
  <c r="G42" i="7"/>
  <c r="H42" i="7"/>
  <c r="H41" i="7" s="1"/>
  <c r="H35" i="7"/>
  <c r="G19" i="7"/>
  <c r="H19" i="7"/>
  <c r="G16" i="7"/>
  <c r="H16" i="7"/>
  <c r="F42" i="7"/>
  <c r="F19" i="7"/>
  <c r="F16" i="7"/>
  <c r="G10" i="8"/>
  <c r="G11" i="8"/>
  <c r="G12" i="8"/>
  <c r="G13" i="8"/>
  <c r="G9" i="8"/>
  <c r="G38" i="5"/>
  <c r="G39" i="5"/>
  <c r="G40" i="5"/>
  <c r="G41" i="5"/>
  <c r="G42" i="5"/>
  <c r="G43" i="5"/>
  <c r="G44" i="5"/>
  <c r="G45" i="5"/>
  <c r="G46" i="5"/>
  <c r="G47" i="5"/>
  <c r="G48" i="5"/>
  <c r="G50" i="5"/>
  <c r="G51" i="5"/>
  <c r="G52" i="5"/>
  <c r="G53" i="5"/>
  <c r="G54" i="5"/>
  <c r="G55" i="5"/>
  <c r="G56" i="5"/>
  <c r="G13" i="5"/>
  <c r="G14" i="5"/>
  <c r="G15" i="5"/>
  <c r="G17" i="5"/>
  <c r="G18" i="5"/>
  <c r="G21" i="5"/>
  <c r="G22" i="5"/>
  <c r="G26" i="5"/>
  <c r="G28" i="5"/>
  <c r="G29" i="5"/>
  <c r="G30" i="5"/>
  <c r="G31" i="5"/>
  <c r="G32" i="5"/>
  <c r="K54" i="3"/>
  <c r="K55" i="3"/>
  <c r="K56" i="3"/>
  <c r="K58" i="3"/>
  <c r="K60" i="3"/>
  <c r="K63" i="3"/>
  <c r="K64" i="3"/>
  <c r="K65" i="3"/>
  <c r="K67" i="3"/>
  <c r="K68" i="3"/>
  <c r="K69" i="3"/>
  <c r="K70" i="3"/>
  <c r="K71" i="3"/>
  <c r="K74" i="3"/>
  <c r="K75" i="3"/>
  <c r="K77" i="3"/>
  <c r="K78" i="3"/>
  <c r="K79" i="3"/>
  <c r="K80" i="3"/>
  <c r="K81" i="3"/>
  <c r="K82" i="3"/>
  <c r="K84" i="3"/>
  <c r="K85" i="3"/>
  <c r="K86" i="3"/>
  <c r="K87" i="3"/>
  <c r="K88" i="3"/>
  <c r="K91" i="3"/>
  <c r="K92" i="3"/>
  <c r="K95" i="3"/>
  <c r="K102" i="3"/>
  <c r="K103" i="3"/>
  <c r="K105" i="3"/>
  <c r="D24" i="5"/>
  <c r="E24" i="5"/>
  <c r="F24" i="5"/>
  <c r="H101" i="3"/>
  <c r="I101" i="3"/>
  <c r="J101" i="3"/>
  <c r="H90" i="3"/>
  <c r="I90" i="3"/>
  <c r="J90" i="3"/>
  <c r="J89" i="3" s="1"/>
  <c r="L89" i="3" s="1"/>
  <c r="J83" i="3"/>
  <c r="H73" i="3"/>
  <c r="I73" i="3"/>
  <c r="J73" i="3"/>
  <c r="H66" i="3"/>
  <c r="I66" i="3"/>
  <c r="J66" i="3"/>
  <c r="H62" i="3"/>
  <c r="I62" i="3"/>
  <c r="J62" i="3"/>
  <c r="G66" i="3"/>
  <c r="G83" i="3"/>
  <c r="G73" i="3"/>
  <c r="G101" i="3"/>
  <c r="G90" i="3"/>
  <c r="G89" i="3" s="1"/>
  <c r="G62" i="3"/>
  <c r="H53" i="3"/>
  <c r="I53" i="3"/>
  <c r="J53" i="3"/>
  <c r="G53" i="3"/>
  <c r="K15" i="3"/>
  <c r="K16" i="3"/>
  <c r="K19" i="3"/>
  <c r="K22" i="3"/>
  <c r="K25" i="3"/>
  <c r="K28" i="3"/>
  <c r="K29" i="3"/>
  <c r="K31" i="3"/>
  <c r="K32" i="3"/>
  <c r="K35" i="3"/>
  <c r="K36" i="3"/>
  <c r="K40" i="3"/>
  <c r="H34" i="3"/>
  <c r="I34" i="3"/>
  <c r="J34" i="3"/>
  <c r="J33" i="3" s="1"/>
  <c r="L33" i="3" s="1"/>
  <c r="G34" i="3"/>
  <c r="G33" i="3" s="1"/>
  <c r="H30" i="3"/>
  <c r="I30" i="3"/>
  <c r="J30" i="3"/>
  <c r="H27" i="3"/>
  <c r="I27" i="3"/>
  <c r="J27" i="3"/>
  <c r="H17" i="3"/>
  <c r="I17" i="3"/>
  <c r="J17" i="3"/>
  <c r="G17" i="3"/>
  <c r="G30" i="3"/>
  <c r="G27" i="3"/>
  <c r="H14" i="3"/>
  <c r="I14" i="3"/>
  <c r="J14" i="3"/>
  <c r="G14" i="3"/>
  <c r="K17" i="1"/>
  <c r="K19" i="1"/>
  <c r="K20" i="1"/>
  <c r="K16" i="1"/>
  <c r="H21" i="1"/>
  <c r="J21" i="1"/>
  <c r="G21" i="1"/>
  <c r="H18" i="1"/>
  <c r="J18" i="1"/>
  <c r="G18" i="1"/>
  <c r="H10" i="5" l="1"/>
  <c r="G10" i="5"/>
  <c r="G25" i="5"/>
  <c r="F119" i="7"/>
  <c r="H56" i="7"/>
  <c r="I56" i="7" s="1"/>
  <c r="G149" i="7"/>
  <c r="I115" i="7"/>
  <c r="I73" i="7"/>
  <c r="I146" i="7"/>
  <c r="I114" i="7"/>
  <c r="I72" i="7"/>
  <c r="I64" i="7"/>
  <c r="H9" i="5"/>
  <c r="H20" i="5"/>
  <c r="H16" i="5"/>
  <c r="G20" i="5"/>
  <c r="H37" i="5"/>
  <c r="H24" i="5"/>
  <c r="H49" i="5"/>
  <c r="H58" i="5"/>
  <c r="I22" i="1"/>
  <c r="L18" i="1"/>
  <c r="L21" i="1"/>
  <c r="H133" i="7"/>
  <c r="I133" i="7" s="1"/>
  <c r="H206" i="7"/>
  <c r="I206" i="7" s="1"/>
  <c r="C36" i="5"/>
  <c r="D36" i="5"/>
  <c r="F36" i="5"/>
  <c r="J22" i="1"/>
  <c r="F149" i="7"/>
  <c r="F77" i="7"/>
  <c r="H176" i="7"/>
  <c r="I176" i="7" s="1"/>
  <c r="G55" i="7"/>
  <c r="G54" i="7" s="1"/>
  <c r="G124" i="7"/>
  <c r="G119" i="7" s="1"/>
  <c r="F55" i="7"/>
  <c r="F54" i="7" s="1"/>
  <c r="F131" i="7"/>
  <c r="H88" i="7"/>
  <c r="I88" i="7" s="1"/>
  <c r="F47" i="7"/>
  <c r="F46" i="7" s="1"/>
  <c r="F45" i="7" s="1"/>
  <c r="F13" i="7" s="1"/>
  <c r="F198" i="7"/>
  <c r="F197" i="7" s="1"/>
  <c r="F124" i="7"/>
  <c r="H125" i="7"/>
  <c r="I125" i="7" s="1"/>
  <c r="H167" i="7"/>
  <c r="I167" i="7" s="1"/>
  <c r="H55" i="7"/>
  <c r="G49" i="5"/>
  <c r="G37" i="5"/>
  <c r="G24" i="5"/>
  <c r="G61" i="3"/>
  <c r="J61" i="3"/>
  <c r="L61" i="3" s="1"/>
  <c r="K94" i="3"/>
  <c r="J100" i="3"/>
  <c r="G96" i="3"/>
  <c r="G100" i="3"/>
  <c r="G99" i="3" s="1"/>
  <c r="H99" i="3"/>
  <c r="K104" i="3"/>
  <c r="J93" i="3"/>
  <c r="L93" i="3" s="1"/>
  <c r="K62" i="3"/>
  <c r="K53" i="3"/>
  <c r="K90" i="3"/>
  <c r="J52" i="3"/>
  <c r="L52" i="3" s="1"/>
  <c r="K101" i="3"/>
  <c r="K57" i="3"/>
  <c r="K37" i="3"/>
  <c r="K89" i="3"/>
  <c r="K59" i="3"/>
  <c r="G52" i="3"/>
  <c r="K66" i="3"/>
  <c r="K73" i="3"/>
  <c r="K83" i="3"/>
  <c r="J13" i="3"/>
  <c r="L13" i="3" s="1"/>
  <c r="K33" i="3"/>
  <c r="K30" i="3"/>
  <c r="K14" i="3"/>
  <c r="K39" i="3"/>
  <c r="K38" i="3"/>
  <c r="K34" i="3"/>
  <c r="G26" i="3"/>
  <c r="K27" i="3"/>
  <c r="K24" i="3"/>
  <c r="K23" i="3"/>
  <c r="I12" i="3"/>
  <c r="I11" i="3" s="1"/>
  <c r="H12" i="3"/>
  <c r="K21" i="3"/>
  <c r="K20" i="3"/>
  <c r="H22" i="1"/>
  <c r="K21" i="1"/>
  <c r="G22" i="1"/>
  <c r="K18" i="1"/>
  <c r="G198" i="7"/>
  <c r="G197" i="7" s="1"/>
  <c r="H151" i="7"/>
  <c r="I151" i="7" s="1"/>
  <c r="G131" i="7"/>
  <c r="G14" i="7"/>
  <c r="G13" i="7" s="1"/>
  <c r="H15" i="7"/>
  <c r="I15" i="7" s="1"/>
  <c r="J26" i="3"/>
  <c r="L26" i="3" s="1"/>
  <c r="G13" i="3"/>
  <c r="F71" i="7"/>
  <c r="F70" i="7" s="1"/>
  <c r="I70" i="7" s="1"/>
  <c r="I55" i="7" l="1"/>
  <c r="H198" i="7"/>
  <c r="I198" i="7" s="1"/>
  <c r="I71" i="7"/>
  <c r="G36" i="5"/>
  <c r="H36" i="5"/>
  <c r="L22" i="1"/>
  <c r="G118" i="7"/>
  <c r="G53" i="7" s="1"/>
  <c r="H54" i="7"/>
  <c r="I54" i="7" s="1"/>
  <c r="H166" i="7"/>
  <c r="I166" i="7" s="1"/>
  <c r="H132" i="7"/>
  <c r="I132" i="7" s="1"/>
  <c r="H14" i="7"/>
  <c r="I14" i="7" s="1"/>
  <c r="H87" i="7"/>
  <c r="I87" i="7" s="1"/>
  <c r="H150" i="7"/>
  <c r="I150" i="7" s="1"/>
  <c r="J99" i="3"/>
  <c r="L99" i="3" s="1"/>
  <c r="L100" i="3"/>
  <c r="H11" i="3"/>
  <c r="K22" i="1"/>
  <c r="H124" i="7"/>
  <c r="I124" i="7" s="1"/>
  <c r="K93" i="3"/>
  <c r="I99" i="3"/>
  <c r="K100" i="3"/>
  <c r="K52" i="3"/>
  <c r="I51" i="3"/>
  <c r="H51" i="3"/>
  <c r="H50" i="3" s="1"/>
  <c r="G51" i="3"/>
  <c r="G50" i="3" s="1"/>
  <c r="K61" i="3"/>
  <c r="J51" i="3"/>
  <c r="K26" i="3"/>
  <c r="J12" i="3"/>
  <c r="J11" i="3" s="1"/>
  <c r="K13" i="3"/>
  <c r="G12" i="3"/>
  <c r="H197" i="7" l="1"/>
  <c r="I197" i="7" s="1"/>
  <c r="L51" i="3"/>
  <c r="H131" i="7"/>
  <c r="I131" i="7" s="1"/>
  <c r="H165" i="7"/>
  <c r="I165" i="7" s="1"/>
  <c r="H149" i="7"/>
  <c r="I149" i="7" s="1"/>
  <c r="H86" i="7"/>
  <c r="I86" i="7" s="1"/>
  <c r="H119" i="7"/>
  <c r="I119" i="7" s="1"/>
  <c r="H13" i="7"/>
  <c r="I13" i="7" s="1"/>
  <c r="K99" i="3"/>
  <c r="L12" i="3"/>
  <c r="L11" i="3"/>
  <c r="I50" i="3"/>
  <c r="K51" i="3"/>
  <c r="J50" i="3"/>
  <c r="L50" i="3" s="1"/>
  <c r="K12" i="3"/>
  <c r="G11" i="3"/>
  <c r="K11" i="3" s="1"/>
  <c r="H118" i="7" l="1"/>
  <c r="I118" i="7" s="1"/>
  <c r="H85" i="7"/>
  <c r="I85" i="7" s="1"/>
  <c r="K50" i="3"/>
  <c r="F12" i="7"/>
  <c r="F11" i="7" s="1"/>
  <c r="G12" i="7"/>
  <c r="G11" i="7" s="1"/>
  <c r="G10" i="7" s="1"/>
  <c r="H12" i="7"/>
  <c r="I12" i="7" s="1"/>
  <c r="G77" i="7"/>
  <c r="H78" i="7"/>
  <c r="I78" i="7" s="1"/>
  <c r="F118" i="7"/>
  <c r="F53" i="7" s="1"/>
  <c r="H11" i="7" l="1"/>
  <c r="I11" i="7" s="1"/>
  <c r="H53" i="7"/>
  <c r="I53" i="7" s="1"/>
  <c r="H77" i="7"/>
  <c r="I77" i="7" s="1"/>
  <c r="F10" i="7"/>
  <c r="H10" i="7" l="1"/>
  <c r="I10" i="7" s="1"/>
</calcChain>
</file>

<file path=xl/sharedStrings.xml><?xml version="1.0" encoding="utf-8"?>
<sst xmlns="http://schemas.openxmlformats.org/spreadsheetml/2006/main" count="536" uniqueCount="292">
  <si>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</si>
  <si>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</si>
  <si>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</si>
  <si>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</si>
  <si>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</si>
  <si>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</si>
  <si>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</si>
  <si>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</si>
  <si>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</si>
  <si>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</si>
  <si>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</si>
  <si>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</si>
  <si>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</si>
  <si>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</si>
  <si>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</si>
  <si>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</si>
  <si>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</si>
  <si>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1 Opći prihodi i primici</t>
  </si>
  <si>
    <t>11 Opći prihodi i primici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</si>
  <si>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</si>
  <si>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</si>
  <si>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</si>
  <si>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</si>
  <si>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</si>
  <si>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</si>
  <si>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</si>
  <si>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</si>
  <si>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</si>
  <si>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</si>
  <si>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</si>
  <si>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</si>
  <si>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</si>
  <si>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</si>
  <si>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</si>
  <si>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</si>
  <si>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</si>
  <si>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Materijalna imovina - prirodna bogatstva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</si>
  <si>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</si>
  <si>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</si>
  <si>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</si>
  <si>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</si>
  <si>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</si>
  <si>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</si>
  <si>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</si>
  <si>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</si>
  <si>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</si>
  <si>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</si>
  <si>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</si>
  <si>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</si>
  <si>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</si>
  <si>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UKUPNO RASHODI</t>
  </si>
  <si>
    <t>UKUPNO PRIHODI</t>
  </si>
  <si>
    <t>TEKUĆI PLAN 2023.*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</si>
  <si>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</si>
  <si>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</si>
  <si>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</si>
  <si>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</si>
  <si>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</si>
  <si>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</si>
  <si>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</si>
  <si>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</si>
  <si>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</si>
  <si>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</si>
  <si>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Pomoći pror. korisn. iz proračuna koji im nije nadležan</t>
  </si>
  <si>
    <t>Tek. pomoći pror. kor. iz prorač. koji im nije nadležan</t>
  </si>
  <si>
    <t>Kapit. pomoći pror.kor. iz pror. koji im nije nadležan</t>
  </si>
  <si>
    <t>Prijenosi između pror.korisnika istog proračuna</t>
  </si>
  <si>
    <t>Tek. prijenosi  između pror. korisnika istog proračuna</t>
  </si>
  <si>
    <t>Kapit. prijenosi između pror. korisnika istog proračuna</t>
  </si>
  <si>
    <t>Prihodi od imovine</t>
  </si>
  <si>
    <t>Prihodi od financijske imovine</t>
  </si>
  <si>
    <t>Kamate na oročena sredstva i depozite po viđenju</t>
  </si>
  <si>
    <t>Prihodi od upravnih i administrat. pristojbi, pristojbi po posebnim propisima i nakanda</t>
  </si>
  <si>
    <t>Prihodi po posebnim propisima</t>
  </si>
  <si>
    <t>Ostali nespomenuti prihodi</t>
  </si>
  <si>
    <t>Prihodi od prodaje proizvoda i robe te pruženih usluga i prihodi od donacija</t>
  </si>
  <si>
    <t xml:space="preserve">Prihodi od prodaje proizvoda i robe </t>
  </si>
  <si>
    <t>Prihodi od pruženih usluga</t>
  </si>
  <si>
    <t>Donacije od pravnih i fizičkih osoba izvan općeg proračuna</t>
  </si>
  <si>
    <t>Tekuće donacije</t>
  </si>
  <si>
    <t>Kapitalne donacije</t>
  </si>
  <si>
    <t xml:space="preserve">Prihodi iz nadležnog proračuna </t>
  </si>
  <si>
    <t>Prihodi iz nadl. prorač. za financiranje redovne djelatnosti pror. korisnika</t>
  </si>
  <si>
    <t>Prihodi iz nadl. pror. za financiranje rashoda za nabavu nefinanc. imovine</t>
  </si>
  <si>
    <t>Prihodi iz nadl. pror. za financiranje rashoda poslovanja</t>
  </si>
  <si>
    <t>Plaće za prekovremeni rad</t>
  </si>
  <si>
    <t>Plaće za posebne uvjete rad</t>
  </si>
  <si>
    <t>Ostali rashodi za zaposlene</t>
  </si>
  <si>
    <t>Doprinosi na plaće</t>
  </si>
  <si>
    <t>Doprinosi za obavezno zdravstveno osiguranje</t>
  </si>
  <si>
    <t>Naknade za prijevoz, rad na rerenu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</si>
  <si>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</si>
  <si>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</si>
  <si>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</si>
  <si>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</si>
  <si>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</si>
  <si>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 dijelovi za tekuće i invest. održavanje</t>
  </si>
  <si>
    <t>Sitni inventar i auto gume</t>
  </si>
  <si>
    <t xml:space="preserve">Službena, radna i zaštitna odjeća i obuća 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</si>
  <si>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</si>
  <si>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</si>
  <si>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</si>
  <si>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</si>
  <si>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</si>
  <si>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</si>
  <si>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</si>
  <si>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</si>
  <si>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</si>
  <si>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</si>
  <si>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</si>
  <si>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</si>
  <si>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</si>
  <si>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</si>
  <si>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Financijski rashodi</t>
  </si>
  <si>
    <t>Bankarske usluge i usluge platnog prometa</t>
  </si>
  <si>
    <t>Ostali financijski rashodi</t>
  </si>
  <si>
    <t>Zatezne kamate</t>
  </si>
  <si>
    <t>Naknade građanima i kućanstvima na temelju osiguranja i druge naknade</t>
  </si>
  <si>
    <t>Ostale naknade građanima i kućanstvima iz proračuna</t>
  </si>
  <si>
    <t>Naknade građanima i kućanstvima u naravi</t>
  </si>
  <si>
    <t>Ostali rashodi</t>
  </si>
  <si>
    <t>Tekuće donacije u naravi</t>
  </si>
  <si>
    <t>Uredska oprema i namještaj</t>
  </si>
  <si>
    <t>Uređaji, strojevi i oprema za ostale namjene</t>
  </si>
  <si>
    <t>Knjige, umjetnička djela i ostale izložbene vrijednosti</t>
  </si>
  <si>
    <t>Knjige</t>
  </si>
  <si>
    <t>Dodatna ulaganja na građevinskim objektima</t>
  </si>
  <si>
    <t>1.1. Opći prihodi i primici</t>
  </si>
  <si>
    <t>1.3. Decentralizacija</t>
  </si>
  <si>
    <t>2 Donacije</t>
  </si>
  <si>
    <t>2.1. Donacije</t>
  </si>
  <si>
    <t>3.1. Vlastiti prihodi</t>
  </si>
  <si>
    <t>4 Prihodi za posebne namjene</t>
  </si>
  <si>
    <t>4.3. Posebne namjene</t>
  </si>
  <si>
    <t>5 Pomoći</t>
  </si>
  <si>
    <t>5.2. Ministarstvo</t>
  </si>
  <si>
    <t>5.2.1. Ministarstvo PK</t>
  </si>
  <si>
    <t>5.4. JLS</t>
  </si>
  <si>
    <t>9 Rezultat poslovanja</t>
  </si>
  <si>
    <t>2.1.1 Donacija PK</t>
  </si>
  <si>
    <t>3.1.1. Vlastiti prihodi PK</t>
  </si>
  <si>
    <t>4 Posebne namjene</t>
  </si>
  <si>
    <t>4.3.1 Posebne namjene PK</t>
  </si>
  <si>
    <t>5.4.1. JLS PK</t>
  </si>
  <si>
    <t>7.1. Prihodi od prodaje nefinac. imovine</t>
  </si>
  <si>
    <t>7.1.1 Prihodi od prodaje nefinac. imovine</t>
  </si>
  <si>
    <t>09 Obrazovanje</t>
  </si>
  <si>
    <t>091 Predškolsko i osnovno obrazovanje</t>
  </si>
  <si>
    <t>0912 Osnovno obrazovanje</t>
  </si>
  <si>
    <t>096 Dodatne usluge u obrazovanju</t>
  </si>
  <si>
    <t>8 Namjenski primici od zaduživanja</t>
  </si>
  <si>
    <t>8.1. Namjenski primici od zaduživanja</t>
  </si>
  <si>
    <t>A 102000</t>
  </si>
  <si>
    <t>Izvor financiranja 1.1.</t>
  </si>
  <si>
    <t>J01</t>
  </si>
  <si>
    <t>Izvor financiranja 1.3.</t>
  </si>
  <si>
    <t>Glavni program: OBRAZOVANJE</t>
  </si>
  <si>
    <t>Redovni poslovi ustanova osnovnog obrazovanja</t>
  </si>
  <si>
    <t>Decentralizacija</t>
  </si>
  <si>
    <t>K104000</t>
  </si>
  <si>
    <t>T103000</t>
  </si>
  <si>
    <t>Oprema, inform., nabava pomagala OŠ</t>
  </si>
  <si>
    <t>Rashodi za nabavu nefinacijske imovine</t>
  </si>
  <si>
    <t>Rashodi za nabavu proizvedene dugotrajne imovine</t>
  </si>
  <si>
    <t>Opći prihodi i primici - dop. sred. KZŽ</t>
  </si>
  <si>
    <t>DOPUNSKI NAST. I VANNAST. PROGRAM ŠKOLA I OBRAZ. INSTITUCIJA</t>
  </si>
  <si>
    <t>A 102006</t>
  </si>
  <si>
    <t>PROGRAM GRAĐANSKOG ODGOJA U ŠKOLAMA</t>
  </si>
  <si>
    <t>Izvor financiranja1.1.</t>
  </si>
  <si>
    <t>Dop. sred. za mat. rashode i opremu škola</t>
  </si>
  <si>
    <t>T103022</t>
  </si>
  <si>
    <t>A102001</t>
  </si>
  <si>
    <t>FINANCIRANJE - OSTALI RASHODI OŠ</t>
  </si>
  <si>
    <t>Izvor financiranja2.1.1</t>
  </si>
  <si>
    <t>Donacije</t>
  </si>
  <si>
    <t>Izvor financiranja 3.1.1.</t>
  </si>
  <si>
    <t>Vlastiti prihodi</t>
  </si>
  <si>
    <t>Posebne namjene</t>
  </si>
  <si>
    <t>Izvor finaciranja 5.2.1.</t>
  </si>
  <si>
    <t>Ministarstvo</t>
  </si>
  <si>
    <t>Izvor financiranja 5.4.1.</t>
  </si>
  <si>
    <t>JLS - općina Radoboj, grad Krapina</t>
  </si>
  <si>
    <t>Izvor financiranja 7.1.</t>
  </si>
  <si>
    <t>Postrojenja i oprema</t>
  </si>
  <si>
    <t>Naknade za smještaj na služb. putu u zemlji</t>
  </si>
  <si>
    <t>Naknade za prijevoz, rad na terenu i odvojeni život</t>
  </si>
  <si>
    <t>Naknade za prijevoz na posao i s posla</t>
  </si>
  <si>
    <t>Materijal i dijelovi za tek. i invest. održavanje</t>
  </si>
  <si>
    <t>Službena, radna i zaštitna odjeća i obuća</t>
  </si>
  <si>
    <t>Usluge tek. i invest. održavanja</t>
  </si>
  <si>
    <t>Pristojbe i naknade</t>
  </si>
  <si>
    <t>Knjige, umj. djela i ostale izložb. vrijednosti</t>
  </si>
  <si>
    <t>Program: Dopunski nastavni i vannastavni program škola i obrazovnih institucija</t>
  </si>
  <si>
    <t>Rashodi za nabavu proizv. dugotrajne imovine</t>
  </si>
  <si>
    <t>Usluge tek. i investic. održavanja</t>
  </si>
  <si>
    <t>Rashodi za mnaterijal i energiju</t>
  </si>
  <si>
    <t>Rashodi za nabavu proizv. dugotr. imovine</t>
  </si>
  <si>
    <t>Knjige, umjetn. djela i ostale izložbene vrijednosti</t>
  </si>
  <si>
    <t>Usluge tek. i invest. odrržavanja</t>
  </si>
  <si>
    <t>Materijalni rahodi</t>
  </si>
  <si>
    <t>Uredski mat. i ostali materijalni rashodi</t>
  </si>
  <si>
    <t>Plaće (bruto)</t>
  </si>
  <si>
    <t>Plaće za posebne uvjete rada</t>
  </si>
  <si>
    <t>Doprinosi za obvezno zdrav. osiguranje</t>
  </si>
  <si>
    <t>Naknde za prijevoz, rad na terenu i odvojeni život</t>
  </si>
  <si>
    <t>Usluge, telefona, pošte i prijevoza</t>
  </si>
  <si>
    <t>Dopronosi za obvezno zdravstveno osiguranje</t>
  </si>
  <si>
    <t>Projekt Zalogajček 7</t>
  </si>
  <si>
    <t xml:space="preserve">   4.3. Posebne namjene</t>
  </si>
  <si>
    <t xml:space="preserve">   4.3.1. Posebne namjene PK</t>
  </si>
  <si>
    <t xml:space="preserve">   5.2. Ministarstvo</t>
  </si>
  <si>
    <t xml:space="preserve">   5.2.1. Ministarstvo PK</t>
  </si>
  <si>
    <t xml:space="preserve">   5.4. JLS</t>
  </si>
  <si>
    <t xml:space="preserve">   5.4.1. JLS</t>
  </si>
  <si>
    <t xml:space="preserve">   7.2.1. Prihodi od prodaje nefinac. movine</t>
  </si>
  <si>
    <t xml:space="preserve">   3.1. Vlastiti prihodi</t>
  </si>
  <si>
    <t xml:space="preserve">   3.1.1. Vlatiti prihodi PK</t>
  </si>
  <si>
    <t>Materijal za održavanje</t>
  </si>
  <si>
    <t>Program: OSNOVNO OBRAZOVANJE - ZAKONSKI STANDARD</t>
  </si>
  <si>
    <t xml:space="preserve"> 1 Opći prihodi i primici</t>
  </si>
  <si>
    <t>Opći prih. i primici - dop. sred. KZŽ</t>
  </si>
  <si>
    <t>Plaće  za redovan rad</t>
  </si>
  <si>
    <t>Doprinosi na plaću</t>
  </si>
  <si>
    <t xml:space="preserve">Dop. za obavezno zdravstveno osiguranje </t>
  </si>
  <si>
    <t>Izvor financiranja 4.3.1.</t>
  </si>
  <si>
    <t xml:space="preserve"> 3.1. Vlastiti prihodi</t>
  </si>
  <si>
    <t xml:space="preserve">   3.1.1 Vlastiti prihodi PK</t>
  </si>
  <si>
    <t xml:space="preserve"> 2.1.1 Donacije PK</t>
  </si>
  <si>
    <t xml:space="preserve"> 2.1. Donacije</t>
  </si>
  <si>
    <t xml:space="preserve"> 1.1. Opći prihodi i primici</t>
  </si>
  <si>
    <t xml:space="preserve"> 1.3. Decentralizacija</t>
  </si>
  <si>
    <t>DOP. SRED. ZA IZGRADNJU, DOGRADNJU I ADAPTACIJU OŠ</t>
  </si>
  <si>
    <t>Rashodi za dodatna ulaganja na nefin. Imovini</t>
  </si>
  <si>
    <t>Licence</t>
  </si>
  <si>
    <t>Prihodi od prodaje proizv. i robe te pruženih usluga</t>
  </si>
  <si>
    <t xml:space="preserve">   7.2. Prihodi od prodaje nefinanc. imovine</t>
  </si>
  <si>
    <t>Prijevoz na posao</t>
  </si>
  <si>
    <t xml:space="preserve">OSTVARENJE / IZVRŠENJE 
1.-12.2022. </t>
  </si>
  <si>
    <t>RAZLIKA - PRIHODA I RASHODA</t>
  </si>
  <si>
    <t>A) SAŽETAK RAČUNA PRIHODA I RASHODA</t>
  </si>
  <si>
    <t>B) SAŽETAK RAČUNA FINANCIRANJA</t>
  </si>
  <si>
    <t>C) PRENESENI VIŠAK ILI PRENESENI MANJAK</t>
  </si>
  <si>
    <t>PRIHODI/RASHODI TEKUĆA GODINA</t>
  </si>
  <si>
    <t>RAČUN FINANCIRANJA</t>
  </si>
  <si>
    <t>VIŠKOVI/MANJKOVI</t>
  </si>
  <si>
    <t>IZVORNI PLAN ILI REBALANS 2023.</t>
  </si>
  <si>
    <t>TEKUĆI PLAN 2023.</t>
  </si>
  <si>
    <t>7=5/3*100</t>
  </si>
  <si>
    <t>OSTVARENJE/ IZVRŠENJE            1-12.2022.</t>
  </si>
  <si>
    <t>OSTVARENJE/ IZVRŠENJE           1.-12.2023.</t>
  </si>
  <si>
    <t>NEUTROŠENI REZULTAT (PRIJENOS U SLIJEDEĆU GODINU)</t>
  </si>
  <si>
    <t>Rashodi za dodatna ulaganja na nefinanc. imovini</t>
  </si>
  <si>
    <t>Vlastiti izvori</t>
  </si>
  <si>
    <t>Rezultat poslovanja</t>
  </si>
  <si>
    <t>Višak/manjak prihoda</t>
  </si>
  <si>
    <t>Višak prihoda</t>
  </si>
  <si>
    <t>UKUPNI RASHODI</t>
  </si>
  <si>
    <t xml:space="preserve">OSTVARENJE/   IZVRŠENJE 
1.-12.2023. </t>
  </si>
  <si>
    <t>OSNOVNA ŠKOLA SIDE KOŠUTIĆ RADOBOJ</t>
  </si>
  <si>
    <t>IZVRŠENJE           1.-12.2023.</t>
  </si>
  <si>
    <t>5=4/2*100</t>
  </si>
  <si>
    <t>7 Prihodi od prodaje nefinac. imovine</t>
  </si>
  <si>
    <t>7 Prihodi od prodaje nefinanc. imovine</t>
  </si>
  <si>
    <t xml:space="preserve">OSTVARENJE/ IZVRŠENJE                1-12.2023.
</t>
  </si>
  <si>
    <t>UKUPNO PRIHODI + PRENESENI VIŠAK</t>
  </si>
  <si>
    <t>Rashodi za nabavu proizved. dugotrajne imovine</t>
  </si>
  <si>
    <t>Osnovna škola Side Košutić</t>
  </si>
  <si>
    <t xml:space="preserve">                    Radoboj</t>
  </si>
  <si>
    <t>Naknade građ. i kućan. na temelju osig. i druge nakn.</t>
  </si>
  <si>
    <t>UKUPNI DONOS VIŠKA/MANJKA IZ PRETHODNE(IH) GODINA</t>
  </si>
  <si>
    <t>9 VIŠAK / MANJAK IZ PRETHODN(IH) GODINE KOJI ĆE SE POKRITI / RASPOREDITI</t>
  </si>
  <si>
    <t>Klasa: 400-01/24-01/1</t>
  </si>
  <si>
    <t xml:space="preserve">   9.3. Vlastiti prihodi pk - višak prihoda</t>
  </si>
  <si>
    <t xml:space="preserve">   9.4. Posebne namjene PK - višak prihoda</t>
  </si>
  <si>
    <t xml:space="preserve">   9.5. Ministarstvo PK - višak prihoda</t>
  </si>
  <si>
    <t xml:space="preserve">SVEUKUPNI PRIHODI </t>
  </si>
  <si>
    <t xml:space="preserve">OSTVARENJE/ IZVRŠENJE          1-12.2022.
</t>
  </si>
  <si>
    <t>OSTVARENJE/    IZVRŠENJE 
1.-12.2022.</t>
  </si>
  <si>
    <t>Ravnateljica:</t>
  </si>
  <si>
    <t>Dijana Šalković</t>
  </si>
  <si>
    <t>Urbroj: 2140-78-24-07</t>
  </si>
  <si>
    <t>Radoboj, 28. ožujka 2024.</t>
  </si>
  <si>
    <t xml:space="preserve"> GODIŠNJI IZVJEŠTAJ O IZVRŠENJU FINANCIJSKOG PLANA                                                                             OSNOVNE ŠKOLE SIDE KOŠUTIĆ RADOBOJ 
ZA 2023. GODINU</t>
  </si>
  <si>
    <t xml:space="preserve"> GODIŠNJI IZVJEŠTAJ O IZVRŠENJU FINANCIJSKOG PLANA                                                                                                                     OSNOVNE ŠKOLE SIDE KOŠUTIĆ RADOBOJ 
ZA 2023. GODINU</t>
  </si>
  <si>
    <t xml:space="preserve"> GODIŠNJI IZVJEŠTAJ O IZVRŠENJU FINANCIJSKOG PLANA                                                                                                               OSNOVNE ŠKOLE SIDE KOŠUTIĆ RADOBOJ 
ZA 2023. GODINU          </t>
  </si>
  <si>
    <t xml:space="preserve"> GODIŠNJI IZVJEŠTAJ O IZVRŠENJU FINANCIJSKOG PLANA                                                                                                            OSNOVNE ŠKOLE SIDE KOŠUTIĆ RADOBOJ 
ZA 2023. GODINU      </t>
  </si>
  <si>
    <t xml:space="preserve"> GODIŠNJI IZVJEŠTAJ O IZVRŠENJU FINANCIJSKOG PLANA                                                                                                       OSNOVNE ŠKOLE SIDE KOŠUTIĆ RADOBOJ 
ZA 2023. GODINU</t>
  </si>
  <si>
    <t xml:space="preserve"> GODIŠNJI IZVJEŠTAJ O IZVRŠENJU FINANCIJSKOG PLANA                                                                                                    OSNOVNE ŠKOLE SIDE KOŠUTIĆ RADOBOJ 
ZA 2023. GODINU    </t>
  </si>
  <si>
    <t>GODIŠNJI IZVJEŠTAJ O IZVRŠENJU FINANCIJSKOG PLANA                                                                     OSNOVNE ŠKOLE SIDE KOŠUTIĆ RADOBOJ 
ZA 2023. GODINU</t>
  </si>
  <si>
    <t xml:space="preserve">          </t>
  </si>
  <si>
    <t>Predsjednica Šk. odbora:</t>
  </si>
  <si>
    <t>Kristina Husarek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</si>
</sst>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indexed="8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0" borderId="5" xfId="0" applyFont="1" applyBorder="1" applyAlignment="1">
      <alignment horizontal="right" vertical="center"/>
    </xf>
    <xf numFmtId="0" fontId="13" fillId="0" borderId="0" xfId="0" applyFont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6" fillId="2" borderId="3" xfId="0" quotePrefix="1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3" xfId="0" quotePrefix="1" applyFont="1" applyFill="1" applyBorder="1" applyAlignment="1">
      <alignment horizontal="left" vertical="center" wrapText="1"/>
    </xf>
    <xf numFmtId="0" fontId="17" fillId="0" borderId="0" xfId="0" applyFont="1"/>
    <xf numFmtId="0" fontId="14" fillId="0" borderId="0" xfId="0" applyFont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19" fillId="0" borderId="3" xfId="0" applyFont="1" applyBorder="1" applyAlignment="1">
      <alignment horizontal="left" vertical="center"/>
    </xf>
    <xf numFmtId="0" fontId="21" fillId="0" borderId="0" xfId="0" applyFont="1"/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" fillId="0" borderId="0" xfId="0" applyFont="1"/>
    <xf numFmtId="0" fontId="22" fillId="0" borderId="3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23" fillId="2" borderId="3" xfId="0" quotePrefix="1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vertical="center" wrapText="1"/>
    </xf>
    <xf numFmtId="0" fontId="26" fillId="0" borderId="0" xfId="0" applyFont="1"/>
    <xf numFmtId="0" fontId="27" fillId="2" borderId="1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 wrapText="1"/>
    </xf>
    <xf numFmtId="0" fontId="24" fillId="2" borderId="3" xfId="0" quotePrefix="1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9" fillId="2" borderId="3" xfId="0" quotePrefix="1" applyFont="1" applyFill="1" applyBorder="1" applyAlignment="1">
      <alignment horizontal="left" vertical="center" wrapText="1"/>
    </xf>
    <xf numFmtId="0" fontId="29" fillId="2" borderId="3" xfId="0" quotePrefix="1" applyFont="1" applyFill="1" applyBorder="1" applyAlignment="1">
      <alignment horizontal="left" vertical="center"/>
    </xf>
    <xf numFmtId="0" fontId="29" fillId="2" borderId="3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25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31" fillId="0" borderId="3" xfId="0" applyNumberFormat="1" applyFont="1" applyBorder="1"/>
    <xf numFmtId="3" fontId="32" fillId="0" borderId="3" xfId="0" applyNumberFormat="1" applyFont="1" applyBorder="1"/>
    <xf numFmtId="3" fontId="31" fillId="0" borderId="3" xfId="0" applyNumberFormat="1" applyFont="1" applyBorder="1"/>
    <xf numFmtId="4" fontId="32" fillId="0" borderId="3" xfId="0" applyNumberFormat="1" applyFont="1" applyBorder="1"/>
    <xf numFmtId="4" fontId="33" fillId="2" borderId="3" xfId="0" applyNumberFormat="1" applyFont="1" applyFill="1" applyBorder="1" applyAlignment="1">
      <alignment horizontal="right"/>
    </xf>
    <xf numFmtId="4" fontId="34" fillId="2" borderId="3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4" fontId="14" fillId="2" borderId="4" xfId="0" applyNumberFormat="1" applyFont="1" applyFill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4" fontId="27" fillId="2" borderId="4" xfId="0" applyNumberFormat="1" applyFont="1" applyFill="1" applyBorder="1" applyAlignment="1">
      <alignment horizontal="right"/>
    </xf>
    <xf numFmtId="4" fontId="18" fillId="2" borderId="4" xfId="0" applyNumberFormat="1" applyFont="1" applyFill="1" applyBorder="1" applyAlignment="1">
      <alignment horizontal="right"/>
    </xf>
    <xf numFmtId="4" fontId="18" fillId="2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>
      <alignment horizontal="right"/>
    </xf>
    <xf numFmtId="0" fontId="15" fillId="0" borderId="3" xfId="0" applyFont="1" applyBorder="1"/>
    <xf numFmtId="4" fontId="34" fillId="0" borderId="3" xfId="0" applyNumberFormat="1" applyFont="1" applyBorder="1" applyAlignment="1">
      <alignment horizontal="right"/>
    </xf>
    <xf numFmtId="3" fontId="34" fillId="0" borderId="3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/>
    </xf>
    <xf numFmtId="4" fontId="16" fillId="0" borderId="3" xfId="0" applyNumberFormat="1" applyFont="1" applyBorder="1" applyAlignment="1">
      <alignment horizontal="right" vertical="center" wrapText="1"/>
    </xf>
    <xf numFmtId="3" fontId="33" fillId="0" borderId="3" xfId="0" applyNumberFormat="1" applyFont="1" applyBorder="1" applyAlignment="1">
      <alignment horizontal="right"/>
    </xf>
    <xf numFmtId="4" fontId="34" fillId="3" borderId="3" xfId="0" quotePrefix="1" applyNumberFormat="1" applyFont="1" applyFill="1" applyBorder="1" applyAlignment="1">
      <alignment horizontal="right" wrapText="1"/>
    </xf>
    <xf numFmtId="4" fontId="34" fillId="3" borderId="3" xfId="0" applyNumberFormat="1" applyFont="1" applyFill="1" applyBorder="1" applyAlignment="1">
      <alignment horizontal="right" vertical="center" wrapText="1"/>
    </xf>
    <xf numFmtId="0" fontId="33" fillId="0" borderId="3" xfId="0" quotePrefix="1" applyFont="1" applyBorder="1" applyAlignment="1">
      <alignment horizontal="center" vertical="center" wrapText="1"/>
    </xf>
    <xf numFmtId="0" fontId="35" fillId="0" borderId="0" xfId="0" applyFont="1"/>
    <xf numFmtId="0" fontId="33" fillId="2" borderId="3" xfId="0" applyFont="1" applyFill="1" applyBorder="1" applyAlignment="1">
      <alignment horizontal="center" vertical="center" wrapText="1"/>
    </xf>
    <xf numFmtId="0" fontId="32" fillId="0" borderId="0" xfId="0" applyFont="1"/>
    <xf numFmtId="3" fontId="36" fillId="0" borderId="3" xfId="0" applyNumberFormat="1" applyFont="1" applyBorder="1"/>
    <xf numFmtId="4" fontId="37" fillId="0" borderId="3" xfId="0" applyNumberFormat="1" applyFont="1" applyBorder="1"/>
    <xf numFmtId="3" fontId="37" fillId="0" borderId="3" xfId="0" applyNumberFormat="1" applyFont="1" applyBorder="1"/>
    <xf numFmtId="4" fontId="33" fillId="2" borderId="3" xfId="0" applyNumberFormat="1" applyFont="1" applyFill="1" applyBorder="1" applyAlignment="1">
      <alignment horizontal="right" wrapText="1"/>
    </xf>
    <xf numFmtId="4" fontId="36" fillId="0" borderId="3" xfId="0" applyNumberFormat="1" applyFont="1" applyBorder="1"/>
    <xf numFmtId="4" fontId="34" fillId="2" borderId="3" xfId="0" applyNumberFormat="1" applyFont="1" applyFill="1" applyBorder="1" applyAlignment="1">
      <alignment horizontal="right" wrapText="1"/>
    </xf>
    <xf numFmtId="4" fontId="38" fillId="2" borderId="3" xfId="0" applyNumberFormat="1" applyFont="1" applyFill="1" applyBorder="1" applyAlignment="1">
      <alignment horizontal="right"/>
    </xf>
    <xf numFmtId="4" fontId="38" fillId="2" borderId="3" xfId="0" applyNumberFormat="1" applyFont="1" applyFill="1" applyBorder="1" applyAlignment="1">
      <alignment horizontal="right" wrapText="1"/>
    </xf>
    <xf numFmtId="4" fontId="39" fillId="0" borderId="3" xfId="0" applyNumberFormat="1" applyFont="1" applyBorder="1"/>
    <xf numFmtId="3" fontId="35" fillId="0" borderId="3" xfId="0" applyNumberFormat="1" applyFont="1" applyBorder="1"/>
    <xf numFmtId="0" fontId="37" fillId="0" borderId="0" xfId="0" applyFont="1"/>
    <xf numFmtId="0" fontId="41" fillId="0" borderId="0" xfId="0" applyFont="1"/>
    <xf numFmtId="0" fontId="36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wrapText="1"/>
    </xf>
    <xf numFmtId="0" fontId="36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6" fillId="0" borderId="0" xfId="0" applyFont="1"/>
    <xf numFmtId="0" fontId="36" fillId="0" borderId="3" xfId="0" applyFont="1" applyBorder="1"/>
    <xf numFmtId="0" fontId="37" fillId="0" borderId="3" xfId="0" applyFont="1" applyBorder="1"/>
    <xf numFmtId="4" fontId="36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31" fillId="0" borderId="3" xfId="0" applyNumberFormat="1" applyFont="1" applyBorder="1"/>
    <xf numFmtId="1" fontId="32" fillId="0" borderId="3" xfId="0" applyNumberFormat="1" applyFont="1" applyBorder="1"/>
    <xf numFmtId="0" fontId="31" fillId="0" borderId="0" xfId="0" applyFont="1"/>
    <xf numFmtId="0" fontId="16" fillId="2" borderId="0" xfId="0" quotePrefix="1" applyFont="1" applyFill="1" applyAlignment="1">
      <alignment horizontal="left" vertical="center" wrapText="1"/>
    </xf>
    <xf numFmtId="0" fontId="24" fillId="2" borderId="3" xfId="0" quotePrefix="1" applyFont="1" applyFill="1" applyBorder="1" applyAlignment="1">
      <alignment horizontal="left" vertical="center"/>
    </xf>
    <xf numFmtId="4" fontId="24" fillId="2" borderId="3" xfId="0" applyNumberFormat="1" applyFont="1" applyFill="1" applyBorder="1" applyAlignment="1">
      <alignment vertical="center" wrapText="1"/>
    </xf>
    <xf numFmtId="4" fontId="43" fillId="2" borderId="3" xfId="0" applyNumberFormat="1" applyFont="1" applyFill="1" applyBorder="1" applyAlignment="1">
      <alignment horizontal="right"/>
    </xf>
    <xf numFmtId="0" fontId="16" fillId="2" borderId="0" xfId="0" quotePrefix="1" applyFont="1" applyFill="1" applyAlignment="1">
      <alignment horizontal="left" vertical="center"/>
    </xf>
    <xf numFmtId="4" fontId="34" fillId="2" borderId="0" xfId="0" applyNumberFormat="1" applyFont="1" applyFill="1" applyAlignment="1">
      <alignment horizontal="right"/>
    </xf>
    <xf numFmtId="4" fontId="37" fillId="0" borderId="0" xfId="0" applyNumberFormat="1" applyFont="1"/>
    <xf numFmtId="1" fontId="37" fillId="0" borderId="3" xfId="0" applyNumberFormat="1" applyFont="1" applyBorder="1"/>
    <xf numFmtId="1" fontId="36" fillId="0" borderId="3" xfId="0" applyNumberFormat="1" applyFont="1" applyBorder="1"/>
    <xf numFmtId="0" fontId="45" fillId="0" borderId="0" xfId="0" applyFont="1"/>
    <xf numFmtId="0" fontId="32" fillId="0" borderId="3" xfId="0" applyFont="1" applyBorder="1"/>
    <xf numFmtId="0" fontId="45" fillId="0" borderId="3" xfId="0" applyFont="1" applyBorder="1"/>
    <xf numFmtId="0" fontId="31" fillId="0" borderId="3" xfId="0" applyFont="1" applyBorder="1"/>
    <xf numFmtId="0" fontId="24" fillId="2" borderId="6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46" fillId="0" borderId="0" xfId="0" applyFont="1"/>
    <xf numFmtId="0" fontId="47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4" fontId="24" fillId="0" borderId="3" xfId="0" applyNumberFormat="1" applyFont="1" applyBorder="1" applyAlignment="1">
      <alignment vertical="center"/>
    </xf>
    <xf numFmtId="4" fontId="33" fillId="0" borderId="3" xfId="0" applyNumberFormat="1" applyFont="1" applyBorder="1" applyAlignment="1">
      <alignment horizontal="right"/>
    </xf>
    <xf numFmtId="0" fontId="24" fillId="3" borderId="2" xfId="0" applyFont="1" applyFill="1" applyBorder="1" applyAlignment="1">
      <alignment vertical="center"/>
    </xf>
    <xf numFmtId="4" fontId="24" fillId="3" borderId="3" xfId="0" applyNumberFormat="1" applyFont="1" applyFill="1" applyBorder="1" applyAlignment="1">
      <alignment vertical="center"/>
    </xf>
    <xf numFmtId="4" fontId="24" fillId="0" borderId="3" xfId="0" applyNumberFormat="1" applyFont="1" applyBorder="1" applyAlignment="1">
      <alignment vertical="center" wrapText="1"/>
    </xf>
    <xf numFmtId="4" fontId="24" fillId="3" borderId="3" xfId="0" applyNumberFormat="1" applyFont="1" applyFill="1" applyBorder="1" applyAlignment="1">
      <alignment vertical="center" wrapText="1"/>
    </xf>
    <xf numFmtId="0" fontId="48" fillId="2" borderId="3" xfId="0" quotePrefix="1" applyFont="1" applyFill="1" applyBorder="1" applyAlignment="1">
      <alignment horizontal="left" vertical="center" wrapText="1" indent="1"/>
    </xf>
    <xf numFmtId="0" fontId="48" fillId="2" borderId="3" xfId="0" applyFont="1" applyFill="1" applyBorder="1" applyAlignment="1">
      <alignment horizontal="left" vertical="center" indent="1"/>
    </xf>
    <xf numFmtId="0" fontId="48" fillId="2" borderId="3" xfId="0" applyFont="1" applyFill="1" applyBorder="1" applyAlignment="1">
      <alignment horizontal="left" vertical="center" wrapText="1" indent="1"/>
    </xf>
    <xf numFmtId="0" fontId="48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40" fillId="0" borderId="3" xfId="0" applyNumberFormat="1" applyFont="1" applyBorder="1"/>
    <xf numFmtId="0" fontId="24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left" vertical="center" indent="1"/>
    </xf>
    <xf numFmtId="0" fontId="24" fillId="2" borderId="3" xfId="0" applyFont="1" applyFill="1" applyBorder="1" applyAlignment="1">
      <alignment horizontal="left" vertical="center" indent="1"/>
    </xf>
    <xf numFmtId="0" fontId="16" fillId="2" borderId="3" xfId="0" applyFont="1" applyFill="1" applyBorder="1" applyAlignment="1">
      <alignment horizontal="left" vertical="center" wrapText="1" indent="1"/>
    </xf>
    <xf numFmtId="3" fontId="34" fillId="2" borderId="3" xfId="0" applyNumberFormat="1" applyFont="1" applyFill="1" applyBorder="1" applyAlignment="1">
      <alignment horizontal="right"/>
    </xf>
    <xf numFmtId="0" fontId="35" fillId="0" borderId="3" xfId="0" applyFont="1" applyBorder="1"/>
    <xf numFmtId="0" fontId="24" fillId="2" borderId="3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vertical="center" wrapText="1"/>
    </xf>
    <xf numFmtId="3" fontId="34" fillId="2" borderId="3" xfId="0" applyNumberFormat="1" applyFont="1" applyFill="1" applyBorder="1" applyAlignment="1">
      <alignment horizontal="right" wrapText="1"/>
    </xf>
    <xf numFmtId="3" fontId="33" fillId="2" borderId="3" xfId="0" applyNumberFormat="1" applyFont="1" applyFill="1" applyBorder="1" applyAlignment="1">
      <alignment horizontal="right"/>
    </xf>
    <xf numFmtId="0" fontId="48" fillId="2" borderId="3" xfId="0" quotePrefix="1" applyFont="1" applyFill="1" applyBorder="1" applyAlignment="1">
      <alignment horizontal="left" vertical="center" wrapText="1"/>
    </xf>
    <xf numFmtId="0" fontId="48" fillId="2" borderId="3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40" fillId="0" borderId="0" xfId="0" applyFont="1"/>
    <xf numFmtId="4" fontId="43" fillId="2" borderId="3" xfId="0" applyNumberFormat="1" applyFont="1" applyFill="1" applyBorder="1" applyAlignment="1">
      <alignment horizontal="right" wrapText="1"/>
    </xf>
    <xf numFmtId="4" fontId="44" fillId="0" borderId="3" xfId="0" applyNumberFormat="1" applyFont="1" applyBorder="1"/>
    <xf numFmtId="4" fontId="45" fillId="0" borderId="3" xfId="0" applyNumberFormat="1" applyFont="1" applyBorder="1"/>
    <xf numFmtId="4" fontId="36" fillId="0" borderId="3" xfId="0" applyNumberFormat="1" applyFont="1" applyBorder="1" applyAlignment="1">
      <alignment horizontal="right" vertical="center" wrapText="1"/>
    </xf>
    <xf numFmtId="1" fontId="36" fillId="0" borderId="3" xfId="0" applyNumberFormat="1" applyFont="1" applyBorder="1" applyAlignment="1">
      <alignment horizontal="right" vertical="center"/>
    </xf>
    <xf numFmtId="4" fontId="36" fillId="0" borderId="8" xfId="0" applyNumberFormat="1" applyFont="1" applyBorder="1" applyAlignment="1">
      <alignment horizontal="right" vertical="center"/>
    </xf>
    <xf numFmtId="1" fontId="37" fillId="0" borderId="8" xfId="0" applyNumberFormat="1" applyFont="1" applyBorder="1" applyAlignment="1">
      <alignment horizontal="right" vertical="center"/>
    </xf>
    <xf numFmtId="4" fontId="36" fillId="0" borderId="9" xfId="0" applyNumberFormat="1" applyFont="1" applyBorder="1" applyAlignment="1">
      <alignment horizontal="right" vertical="center" wrapText="1"/>
    </xf>
    <xf numFmtId="0" fontId="36" fillId="0" borderId="9" xfId="0" applyFont="1" applyBorder="1" applyAlignment="1">
      <alignment horizontal="center" vertical="center" wrapText="1"/>
    </xf>
    <xf numFmtId="1" fontId="36" fillId="0" borderId="9" xfId="0" applyNumberFormat="1" applyFont="1" applyBorder="1" applyAlignment="1">
      <alignment horizontal="right" vertical="center"/>
    </xf>
    <xf numFmtId="0" fontId="36" fillId="0" borderId="2" xfId="0" applyFont="1" applyBorder="1" applyAlignment="1">
      <alignment horizontal="left" wrapText="1"/>
    </xf>
    <xf numFmtId="4" fontId="36" fillId="0" borderId="2" xfId="0" applyNumberFormat="1" applyFont="1" applyBorder="1" applyAlignment="1">
      <alignment horizontal="right" vertical="center"/>
    </xf>
    <xf numFmtId="1" fontId="37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51" fillId="0" borderId="0" xfId="0" applyFont="1"/>
    <xf numFmtId="3" fontId="50" fillId="2" borderId="3" xfId="0" applyNumberFormat="1" applyFont="1" applyFill="1" applyBorder="1" applyAlignment="1">
      <alignment horizontal="right"/>
    </xf>
    <xf numFmtId="0" fontId="52" fillId="0" borderId="0" xfId="0" applyFont="1"/>
    <xf numFmtId="0" fontId="5" fillId="0" borderId="0" xfId="0" applyFont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1" xfId="0" quotePrefix="1" applyFont="1" applyBorder="1" applyAlignment="1">
      <alignment horizontal="left" vertical="center"/>
    </xf>
    <xf numFmtId="0" fontId="33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24" fillId="3" borderId="1" xfId="0" quotePrefix="1" applyFont="1" applyFill="1" applyBorder="1" applyAlignment="1">
      <alignment horizontal="left" vertical="center" wrapText="1"/>
    </xf>
    <xf numFmtId="0" fontId="24" fillId="0" borderId="1" xfId="0" quotePrefix="1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33" fillId="3" borderId="1" xfId="0" quotePrefix="1" applyFont="1" applyFill="1" applyBorder="1" applyAlignment="1">
      <alignment horizontal="left" wrapText="1"/>
    </xf>
    <xf numFmtId="0" fontId="33" fillId="3" borderId="2" xfId="0" quotePrefix="1" applyFont="1" applyFill="1" applyBorder="1" applyAlignment="1">
      <alignment horizontal="left" wrapText="1"/>
    </xf>
    <xf numFmtId="0" fontId="33" fillId="3" borderId="4" xfId="0" quotePrefix="1" applyFont="1" applyFill="1" applyBorder="1" applyAlignment="1">
      <alignment horizontal="left" wrapText="1"/>
    </xf>
    <xf numFmtId="0" fontId="36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36" fillId="0" borderId="3" xfId="0" applyFont="1" applyBorder="1" applyAlignment="1">
      <alignment horizontal="left" wrapText="1"/>
    </xf>
    <xf numFmtId="0" fontId="36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20" fontId="14" fillId="2" borderId="1" xfId="0" applyNumberFormat="1" applyFont="1" applyFill="1" applyBorder="1" applyAlignment="1">
      <alignment horizontal="left" vertical="center" wrapText="1"/>
    </xf>
    <xf numFmtId="20" fontId="14" fillId="2" borderId="2" xfId="0" applyNumberFormat="1" applyFont="1" applyFill="1" applyBorder="1" applyAlignment="1">
      <alignment horizontal="left" vertical="center" wrapText="1"/>
    </xf>
    <xf numFmtId="20" fontId="14" fillId="2" borderId="4" xfId="0" applyNumberFormat="1" applyFont="1" applyFill="1" applyBorder="1" applyAlignment="1">
      <alignment horizontal="left" vertical="center" wrapText="1"/>
    </xf>
  </cellXfs>
  <cellStyles count="2">
    <cellStyle name="Normalno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3"/>
  <sheetViews>
    <sheetView tabSelected="1" topLeftCell="B1" workbookViewId="0">
      <selection activeCell="I44" sqref="I44"/>
    </sheetView>
  </sheetViews>
  <sheetFormatPr defaultRowHeight="15" x14ac:dyDescent="0.25"/>
  <cols>
    <col min="6" max="6" width="11.5703125" customWidth="1"/>
    <col min="7" max="7" width="14.140625" customWidth="1"/>
    <col min="8" max="8" width="15.5703125" customWidth="1"/>
    <col min="9" max="9" width="12.7109375" customWidth="1"/>
    <col min="10" max="10" width="13.5703125" customWidth="1"/>
    <col min="11" max="12" width="7.140625" customWidth="1"/>
    <col min="13" max="13" width="25.28515625" customWidth="1"/>
  </cols>
  <sheetData>
    <row r="1" spans="2:13" x14ac:dyDescent="0.25">
      <c r="B1" s="44" t="s">
        <v>266</v>
      </c>
      <c r="C1" s="44"/>
      <c r="D1" s="44"/>
    </row>
    <row r="2" spans="2:13" x14ac:dyDescent="0.25">
      <c r="B2" s="44" t="s">
        <v>267</v>
      </c>
      <c r="C2" s="44"/>
      <c r="D2" s="44"/>
    </row>
    <row r="3" spans="2:13" x14ac:dyDescent="0.25">
      <c r="B3" t="s">
        <v>271</v>
      </c>
    </row>
    <row r="4" spans="2:13" x14ac:dyDescent="0.25">
      <c r="B4" t="s">
        <v>280</v>
      </c>
    </row>
    <row r="5" spans="2:13" x14ac:dyDescent="0.25">
      <c r="B5" t="s">
        <v>281</v>
      </c>
    </row>
    <row r="7" spans="2:13" ht="51" customHeight="1" x14ac:dyDescent="0.25">
      <c r="B7" s="207" t="s">
        <v>282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15"/>
    </row>
    <row r="8" spans="2:13" ht="18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.75" customHeight="1" x14ac:dyDescent="0.25">
      <c r="B9" s="207" t="s">
        <v>11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14"/>
    </row>
    <row r="10" spans="2:13" ht="18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2:13" ht="18" customHeight="1" x14ac:dyDescent="0.25">
      <c r="B11" s="207" t="s">
        <v>55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13"/>
    </row>
    <row r="12" spans="2:13" ht="18" customHeigh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3"/>
    </row>
    <row r="13" spans="2:13" ht="18" customHeight="1" x14ac:dyDescent="0.25">
      <c r="B13" s="222" t="s">
        <v>239</v>
      </c>
      <c r="C13" s="222"/>
      <c r="D13" s="222"/>
      <c r="E13" s="222"/>
      <c r="F13" s="222"/>
      <c r="G13" s="4"/>
      <c r="H13" s="5"/>
      <c r="I13" s="5"/>
      <c r="J13" s="5"/>
      <c r="K13" s="16"/>
      <c r="L13" s="16"/>
    </row>
    <row r="14" spans="2:13" ht="38.25" customHeight="1" x14ac:dyDescent="0.25">
      <c r="B14" s="216" t="s">
        <v>242</v>
      </c>
      <c r="C14" s="216"/>
      <c r="D14" s="216"/>
      <c r="E14" s="216"/>
      <c r="F14" s="216"/>
      <c r="G14" s="102" t="s">
        <v>237</v>
      </c>
      <c r="H14" s="102" t="s">
        <v>245</v>
      </c>
      <c r="I14" s="102" t="s">
        <v>246</v>
      </c>
      <c r="J14" s="102" t="s">
        <v>60</v>
      </c>
      <c r="K14" s="102" t="s">
        <v>23</v>
      </c>
      <c r="L14" s="102" t="s">
        <v>23</v>
      </c>
    </row>
    <row r="15" spans="2:13" ht="22.5" x14ac:dyDescent="0.25">
      <c r="B15" s="217">
        <v>1</v>
      </c>
      <c r="C15" s="217"/>
      <c r="D15" s="217"/>
      <c r="E15" s="217"/>
      <c r="F15" s="218"/>
      <c r="G15" s="19">
        <v>2</v>
      </c>
      <c r="H15" s="18">
        <v>3</v>
      </c>
      <c r="I15" s="18">
        <v>4</v>
      </c>
      <c r="J15" s="18">
        <v>5</v>
      </c>
      <c r="K15" s="18" t="s">
        <v>37</v>
      </c>
      <c r="L15" s="18" t="s">
        <v>247</v>
      </c>
    </row>
    <row r="16" spans="2:13" s="44" customFormat="1" x14ac:dyDescent="0.25">
      <c r="B16" s="211" t="s">
        <v>25</v>
      </c>
      <c r="C16" s="213"/>
      <c r="D16" s="213"/>
      <c r="E16" s="213"/>
      <c r="F16" s="214"/>
      <c r="G16" s="158">
        <v>870188.83</v>
      </c>
      <c r="H16" s="159">
        <v>1065752</v>
      </c>
      <c r="I16" s="159">
        <v>0</v>
      </c>
      <c r="J16" s="159">
        <v>1027264.25</v>
      </c>
      <c r="K16" s="99">
        <f t="shared" ref="K16:K22" si="0">J16/G16*100</f>
        <v>118.05072813908679</v>
      </c>
      <c r="L16" s="99">
        <f>J16/H16*100</f>
        <v>96.388676727794092</v>
      </c>
    </row>
    <row r="17" spans="2:13" s="44" customFormat="1" x14ac:dyDescent="0.25">
      <c r="B17" s="215" t="s">
        <v>24</v>
      </c>
      <c r="C17" s="214"/>
      <c r="D17" s="214"/>
      <c r="E17" s="214"/>
      <c r="F17" s="214"/>
      <c r="G17" s="158">
        <v>33.79</v>
      </c>
      <c r="H17" s="159">
        <v>0</v>
      </c>
      <c r="I17" s="159">
        <v>0</v>
      </c>
      <c r="J17" s="159">
        <v>0</v>
      </c>
      <c r="K17" s="99">
        <f t="shared" si="0"/>
        <v>0</v>
      </c>
      <c r="L17" s="99">
        <v>0</v>
      </c>
    </row>
    <row r="18" spans="2:13" s="44" customFormat="1" x14ac:dyDescent="0.25">
      <c r="B18" s="208" t="s">
        <v>0</v>
      </c>
      <c r="C18" s="209"/>
      <c r="D18" s="209"/>
      <c r="E18" s="209"/>
      <c r="F18" s="210"/>
      <c r="G18" s="161">
        <f>G16+G17</f>
        <v>870222.62</v>
      </c>
      <c r="H18" s="161">
        <f t="shared" ref="H18:J18" si="1">H16+H17</f>
        <v>1065752</v>
      </c>
      <c r="I18" s="161">
        <f t="shared" si="1"/>
        <v>0</v>
      </c>
      <c r="J18" s="161">
        <f t="shared" si="1"/>
        <v>1027264.25</v>
      </c>
      <c r="K18" s="99">
        <f t="shared" si="0"/>
        <v>118.04614433028642</v>
      </c>
      <c r="L18" s="99">
        <f>J18/H18*100</f>
        <v>96.388676727794092</v>
      </c>
    </row>
    <row r="19" spans="2:13" s="44" customFormat="1" x14ac:dyDescent="0.25">
      <c r="B19" s="220" t="s">
        <v>26</v>
      </c>
      <c r="C19" s="213"/>
      <c r="D19" s="213"/>
      <c r="E19" s="213"/>
      <c r="F19" s="213"/>
      <c r="G19" s="162">
        <v>859759.56</v>
      </c>
      <c r="H19" s="159">
        <v>1059732</v>
      </c>
      <c r="I19" s="159">
        <v>0</v>
      </c>
      <c r="J19" s="159">
        <v>1021870.23</v>
      </c>
      <c r="K19" s="99">
        <f t="shared" si="0"/>
        <v>118.85534951190306</v>
      </c>
      <c r="L19" s="99">
        <f>J19/H19*100</f>
        <v>96.427231601952187</v>
      </c>
    </row>
    <row r="20" spans="2:13" s="44" customFormat="1" x14ac:dyDescent="0.25">
      <c r="B20" s="215" t="s">
        <v>27</v>
      </c>
      <c r="C20" s="214"/>
      <c r="D20" s="214"/>
      <c r="E20" s="214"/>
      <c r="F20" s="214"/>
      <c r="G20" s="158">
        <v>10790.57</v>
      </c>
      <c r="H20" s="159">
        <v>15930</v>
      </c>
      <c r="I20" s="159">
        <v>0</v>
      </c>
      <c r="J20" s="159">
        <v>9277.51</v>
      </c>
      <c r="K20" s="99">
        <f t="shared" si="0"/>
        <v>85.977941851079237</v>
      </c>
      <c r="L20" s="99">
        <f>J20/H20*100</f>
        <v>58.239234149403643</v>
      </c>
    </row>
    <row r="21" spans="2:13" s="44" customFormat="1" x14ac:dyDescent="0.25">
      <c r="B21" s="97" t="s">
        <v>1</v>
      </c>
      <c r="C21" s="160"/>
      <c r="D21" s="160"/>
      <c r="E21" s="160"/>
      <c r="F21" s="160"/>
      <c r="G21" s="161">
        <f>G19+G20</f>
        <v>870550.13</v>
      </c>
      <c r="H21" s="161">
        <f t="shared" ref="H21:J21" si="2">H19+H20</f>
        <v>1075662</v>
      </c>
      <c r="I21" s="161">
        <f t="shared" si="2"/>
        <v>0</v>
      </c>
      <c r="J21" s="161">
        <f t="shared" si="2"/>
        <v>1031147.74</v>
      </c>
      <c r="K21" s="99">
        <f t="shared" si="0"/>
        <v>118.44783022432033</v>
      </c>
      <c r="L21" s="99">
        <f>J21/H21*100</f>
        <v>95.861687035518599</v>
      </c>
    </row>
    <row r="22" spans="2:13" s="44" customFormat="1" x14ac:dyDescent="0.25">
      <c r="B22" s="219" t="s">
        <v>238</v>
      </c>
      <c r="C22" s="209"/>
      <c r="D22" s="209"/>
      <c r="E22" s="209"/>
      <c r="F22" s="209"/>
      <c r="G22" s="163">
        <f>G18-G21</f>
        <v>-327.51000000000931</v>
      </c>
      <c r="H22" s="163">
        <f t="shared" ref="H22:J22" si="3">H18-H21</f>
        <v>-9910</v>
      </c>
      <c r="I22" s="163">
        <f t="shared" si="3"/>
        <v>0</v>
      </c>
      <c r="J22" s="163">
        <f t="shared" si="3"/>
        <v>-3883.4899999999907</v>
      </c>
      <c r="K22" s="99">
        <f t="shared" si="0"/>
        <v>1185.7622668009772</v>
      </c>
      <c r="L22" s="99">
        <f>J22/H22*100</f>
        <v>39.187588294651768</v>
      </c>
    </row>
    <row r="23" spans="2:13" ht="18" x14ac:dyDescent="0.25">
      <c r="B23" s="2"/>
      <c r="C23" s="6"/>
      <c r="D23" s="6"/>
      <c r="E23" s="6"/>
      <c r="F23" s="6"/>
      <c r="G23" s="6"/>
      <c r="H23" s="6"/>
      <c r="I23" s="6"/>
      <c r="J23" s="6"/>
      <c r="K23" s="1"/>
      <c r="L23" s="1"/>
      <c r="M23" s="1"/>
    </row>
    <row r="24" spans="2:13" ht="18" customHeight="1" x14ac:dyDescent="0.25">
      <c r="B24" s="222" t="s">
        <v>240</v>
      </c>
      <c r="C24" s="222"/>
      <c r="D24" s="222"/>
      <c r="E24" s="222"/>
      <c r="F24" s="222"/>
      <c r="G24" s="6"/>
      <c r="H24" s="6"/>
      <c r="I24" s="6"/>
      <c r="J24" s="6"/>
      <c r="K24" s="1"/>
      <c r="L24" s="1"/>
      <c r="M24" s="1"/>
    </row>
    <row r="25" spans="2:13" s="103" customFormat="1" ht="35.450000000000003" customHeight="1" x14ac:dyDescent="0.2">
      <c r="B25" s="216" t="s">
        <v>243</v>
      </c>
      <c r="C25" s="216"/>
      <c r="D25" s="216"/>
      <c r="E25" s="216"/>
      <c r="F25" s="216"/>
      <c r="G25" s="102" t="s">
        <v>59</v>
      </c>
      <c r="H25" s="104" t="s">
        <v>245</v>
      </c>
      <c r="I25" s="104" t="s">
        <v>246</v>
      </c>
      <c r="J25" s="104" t="s">
        <v>60</v>
      </c>
      <c r="K25" s="104" t="s">
        <v>23</v>
      </c>
      <c r="L25" s="104" t="s">
        <v>23</v>
      </c>
    </row>
    <row r="26" spans="2:13" ht="22.5" x14ac:dyDescent="0.25">
      <c r="B26" s="223">
        <v>1</v>
      </c>
      <c r="C26" s="224"/>
      <c r="D26" s="224"/>
      <c r="E26" s="224"/>
      <c r="F26" s="224"/>
      <c r="G26" s="20">
        <v>2</v>
      </c>
      <c r="H26" s="18">
        <v>3</v>
      </c>
      <c r="I26" s="18">
        <v>4</v>
      </c>
      <c r="J26" s="18">
        <v>5</v>
      </c>
      <c r="K26" s="18" t="s">
        <v>37</v>
      </c>
      <c r="L26" s="18" t="s">
        <v>247</v>
      </c>
    </row>
    <row r="27" spans="2:13" ht="15.75" customHeight="1" x14ac:dyDescent="0.25">
      <c r="B27" s="211" t="s">
        <v>28</v>
      </c>
      <c r="C27" s="225"/>
      <c r="D27" s="225"/>
      <c r="E27" s="225"/>
      <c r="F27" s="225"/>
      <c r="G27" s="98">
        <v>0</v>
      </c>
      <c r="H27" s="94">
        <v>0</v>
      </c>
      <c r="I27" s="94">
        <v>0</v>
      </c>
      <c r="J27" s="94">
        <v>0</v>
      </c>
      <c r="K27" s="95">
        <v>0</v>
      </c>
      <c r="L27" s="95">
        <v>0</v>
      </c>
    </row>
    <row r="28" spans="2:13" ht="21.75" customHeight="1" x14ac:dyDescent="0.25">
      <c r="B28" s="211" t="s">
        <v>29</v>
      </c>
      <c r="C28" s="212"/>
      <c r="D28" s="212"/>
      <c r="E28" s="212"/>
      <c r="F28" s="212"/>
      <c r="G28" s="96">
        <v>0</v>
      </c>
      <c r="H28" s="94">
        <v>0</v>
      </c>
      <c r="I28" s="94">
        <v>0</v>
      </c>
      <c r="J28" s="94">
        <v>0</v>
      </c>
      <c r="K28" s="95">
        <v>0</v>
      </c>
      <c r="L28" s="95">
        <v>0</v>
      </c>
    </row>
    <row r="29" spans="2:13" ht="15" customHeight="1" x14ac:dyDescent="0.25">
      <c r="B29" s="226" t="s">
        <v>53</v>
      </c>
      <c r="C29" s="227"/>
      <c r="D29" s="227"/>
      <c r="E29" s="227"/>
      <c r="F29" s="228"/>
      <c r="G29" s="100">
        <v>0</v>
      </c>
      <c r="H29" s="101">
        <v>0</v>
      </c>
      <c r="I29" s="101">
        <v>0</v>
      </c>
      <c r="J29" s="101">
        <v>0</v>
      </c>
      <c r="K29" s="95">
        <v>0</v>
      </c>
      <c r="L29" s="95">
        <v>0</v>
      </c>
    </row>
    <row r="31" spans="2:13" s="105" customFormat="1" ht="12.75" x14ac:dyDescent="0.2">
      <c r="B31" s="105" t="s">
        <v>241</v>
      </c>
    </row>
    <row r="32" spans="2:13" s="123" customFormat="1" ht="35.450000000000003" customHeight="1" x14ac:dyDescent="0.2">
      <c r="B32" s="229" t="s">
        <v>244</v>
      </c>
      <c r="C32" s="229"/>
      <c r="D32" s="229"/>
      <c r="E32" s="229"/>
      <c r="F32" s="229"/>
      <c r="G32" s="119" t="s">
        <v>248</v>
      </c>
      <c r="H32" s="120" t="s">
        <v>245</v>
      </c>
      <c r="I32" s="120" t="s">
        <v>246</v>
      </c>
      <c r="J32" s="120" t="s">
        <v>249</v>
      </c>
      <c r="K32" s="118" t="s">
        <v>23</v>
      </c>
      <c r="L32" s="118" t="s">
        <v>23</v>
      </c>
    </row>
    <row r="33" spans="2:12" s="122" customFormat="1" ht="14.45" customHeight="1" x14ac:dyDescent="0.25">
      <c r="B33" s="230">
        <v>1</v>
      </c>
      <c r="C33" s="230"/>
      <c r="D33" s="230"/>
      <c r="E33" s="230"/>
      <c r="F33" s="230"/>
      <c r="G33" s="121">
        <v>2</v>
      </c>
      <c r="H33" s="121">
        <v>3</v>
      </c>
      <c r="I33" s="121">
        <v>4</v>
      </c>
      <c r="J33" s="121">
        <v>5</v>
      </c>
      <c r="K33" s="121" t="s">
        <v>37</v>
      </c>
      <c r="L33" s="121" t="s">
        <v>247</v>
      </c>
    </row>
    <row r="34" spans="2:12" s="123" customFormat="1" ht="27.6" customHeight="1" x14ac:dyDescent="0.2">
      <c r="B34" s="231" t="s">
        <v>269</v>
      </c>
      <c r="C34" s="231"/>
      <c r="D34" s="231"/>
      <c r="E34" s="231"/>
      <c r="F34" s="231"/>
      <c r="G34" s="126">
        <v>10235.84</v>
      </c>
      <c r="H34" s="126">
        <v>9910</v>
      </c>
      <c r="I34" s="126">
        <v>0</v>
      </c>
      <c r="J34" s="187">
        <v>9908.33</v>
      </c>
      <c r="K34" s="188">
        <f>J34/G34*100</f>
        <v>96.800360302622934</v>
      </c>
      <c r="L34" s="188">
        <f>J34/H34*100</f>
        <v>99.98314833501513</v>
      </c>
    </row>
    <row r="35" spans="2:12" s="123" customFormat="1" ht="27.6" customHeight="1" x14ac:dyDescent="0.2">
      <c r="B35" s="232" t="s">
        <v>270</v>
      </c>
      <c r="C35" s="232"/>
      <c r="D35" s="232"/>
      <c r="E35" s="232"/>
      <c r="F35" s="232"/>
      <c r="G35" s="189">
        <v>10235.84</v>
      </c>
      <c r="H35" s="189">
        <v>9910</v>
      </c>
      <c r="I35" s="189">
        <v>0</v>
      </c>
      <c r="J35" s="189">
        <v>9908.33</v>
      </c>
      <c r="K35" s="190">
        <f t="shared" ref="K35:K37" si="4">J35/G35*100</f>
        <v>96.800360302622934</v>
      </c>
      <c r="L35" s="188">
        <f>J35/H35*100</f>
        <v>99.98314833501513</v>
      </c>
    </row>
    <row r="36" spans="2:12" s="123" customFormat="1" ht="14.25" customHeight="1" x14ac:dyDescent="0.2">
      <c r="B36" s="194"/>
      <c r="C36" s="194"/>
      <c r="D36" s="194"/>
      <c r="E36" s="194"/>
      <c r="F36" s="194"/>
      <c r="G36" s="195"/>
      <c r="H36" s="195"/>
      <c r="I36" s="195"/>
      <c r="J36" s="195"/>
      <c r="K36" s="196"/>
      <c r="L36" s="188"/>
    </row>
    <row r="37" spans="2:12" s="123" customFormat="1" ht="27.6" customHeight="1" x14ac:dyDescent="0.2">
      <c r="B37" s="221" t="s">
        <v>250</v>
      </c>
      <c r="C37" s="221"/>
      <c r="D37" s="221"/>
      <c r="E37" s="221"/>
      <c r="F37" s="221"/>
      <c r="G37" s="191">
        <v>9908.33</v>
      </c>
      <c r="H37" s="192">
        <v>0</v>
      </c>
      <c r="I37" s="192">
        <v>0</v>
      </c>
      <c r="J37" s="191">
        <v>6024.84</v>
      </c>
      <c r="K37" s="193">
        <f t="shared" si="4"/>
        <v>60.805806831221808</v>
      </c>
      <c r="L37" s="188"/>
    </row>
    <row r="38" spans="2:12" ht="28.9" customHeight="1" x14ac:dyDescent="0.25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2:12" ht="15" customHeight="1" x14ac:dyDescent="0.25">
      <c r="B39" s="127"/>
      <c r="C39" s="198" t="s">
        <v>278</v>
      </c>
      <c r="D39" s="198"/>
      <c r="E39" s="127"/>
      <c r="F39" s="127"/>
      <c r="G39" s="127"/>
      <c r="H39" s="127"/>
      <c r="I39" s="127"/>
      <c r="J39" s="198" t="s">
        <v>290</v>
      </c>
      <c r="K39" s="127"/>
      <c r="L39" s="127"/>
    </row>
    <row r="40" spans="2:12" ht="15" customHeight="1" x14ac:dyDescent="0.25">
      <c r="B40" s="127"/>
      <c r="C40" s="198" t="s">
        <v>279</v>
      </c>
      <c r="D40" s="198"/>
      <c r="E40" s="127"/>
      <c r="F40" s="127"/>
      <c r="G40" s="127"/>
      <c r="H40" s="127"/>
      <c r="I40" s="127"/>
      <c r="J40" s="198" t="s">
        <v>291</v>
      </c>
      <c r="K40" s="127"/>
      <c r="L40" s="127"/>
    </row>
    <row r="41" spans="2:12" ht="36.75" customHeight="1" x14ac:dyDescent="0.25">
      <c r="B41" s="127"/>
      <c r="C41" s="127"/>
      <c r="D41" s="127"/>
      <c r="E41" s="127"/>
      <c r="F41" s="127"/>
      <c r="G41" s="198"/>
      <c r="H41" s="127"/>
      <c r="I41" s="127"/>
      <c r="J41" s="127"/>
      <c r="K41" s="127"/>
      <c r="L41" s="127"/>
    </row>
    <row r="42" spans="2:12" ht="15" customHeight="1" x14ac:dyDescent="0.25"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</row>
    <row r="43" spans="2:12" x14ac:dyDescent="0.25"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</row>
  </sheetData>
  <mergeCells count="23">
    <mergeCell ref="B37:F37"/>
    <mergeCell ref="B13:F13"/>
    <mergeCell ref="B24:F24"/>
    <mergeCell ref="B25:F25"/>
    <mergeCell ref="B26:F26"/>
    <mergeCell ref="B27:F27"/>
    <mergeCell ref="B29:F29"/>
    <mergeCell ref="B32:F32"/>
    <mergeCell ref="B33:F33"/>
    <mergeCell ref="B34:F34"/>
    <mergeCell ref="B35:F35"/>
    <mergeCell ref="B11:L11"/>
    <mergeCell ref="B9:L9"/>
    <mergeCell ref="B7:L7"/>
    <mergeCell ref="B18:F18"/>
    <mergeCell ref="B28:F28"/>
    <mergeCell ref="B16:F16"/>
    <mergeCell ref="B17:F17"/>
    <mergeCell ref="B14:F14"/>
    <mergeCell ref="B15:F15"/>
    <mergeCell ref="B20:F20"/>
    <mergeCell ref="B22:F22"/>
    <mergeCell ref="B19:F19"/>
  </mergeCells>
  <phoneticPr fontId="30" type="noConversion"/>
  <pageMargins left="0.31496062992125984" right="0.31496062992125984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8"/>
  <sheetViews>
    <sheetView zoomScale="90" zoomScaleNormal="90" workbookViewId="0">
      <selection activeCell="B5" sqref="B5:L5"/>
    </sheetView>
  </sheetViews>
  <sheetFormatPr defaultRowHeight="15" x14ac:dyDescent="0.25"/>
  <cols>
    <col min="1" max="1" width="2.42578125" customWidth="1"/>
    <col min="2" max="2" width="3.28515625" customWidth="1"/>
    <col min="3" max="3" width="4.140625" customWidth="1"/>
    <col min="4" max="4" width="4.5703125" customWidth="1"/>
    <col min="5" max="5" width="5.28515625" customWidth="1"/>
    <col min="6" max="6" width="44.7109375" customWidth="1"/>
    <col min="7" max="7" width="14.42578125" customWidth="1"/>
    <col min="8" max="8" width="14.140625" customWidth="1"/>
    <col min="9" max="9" width="11.28515625" customWidth="1"/>
    <col min="10" max="10" width="14.85546875" customWidth="1"/>
    <col min="11" max="12" width="7.85546875" customWidth="1"/>
  </cols>
  <sheetData>
    <row r="1" spans="1:12" ht="45.75" customHeight="1" x14ac:dyDescent="0.25">
      <c r="A1" s="207" t="s">
        <v>283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x14ac:dyDescent="0.25">
      <c r="A2" s="204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.75" customHeight="1" x14ac:dyDescent="0.25">
      <c r="A3" s="204"/>
      <c r="B3" s="207" t="s">
        <v>11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x14ac:dyDescent="0.25">
      <c r="A4" s="204"/>
      <c r="B4" s="199"/>
      <c r="C4" s="199"/>
      <c r="D4" s="199"/>
      <c r="E4" s="199"/>
      <c r="F4" s="199"/>
      <c r="G4" s="199"/>
      <c r="H4" s="199"/>
      <c r="I4" s="199"/>
      <c r="J4" s="202"/>
      <c r="K4" s="202"/>
      <c r="L4" s="202"/>
    </row>
    <row r="5" spans="1:12" ht="15.75" customHeight="1" x14ac:dyDescent="0.25">
      <c r="A5" s="204"/>
      <c r="B5" s="207" t="s">
        <v>57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1:12" x14ac:dyDescent="0.25">
      <c r="A6" s="204"/>
      <c r="B6" s="199"/>
      <c r="C6" s="199"/>
      <c r="D6" s="199"/>
      <c r="E6" s="199"/>
      <c r="F6" s="199"/>
      <c r="G6" s="199"/>
      <c r="H6" s="199"/>
      <c r="I6" s="199"/>
      <c r="J6" s="202"/>
      <c r="K6" s="202"/>
      <c r="L6" s="202"/>
    </row>
    <row r="7" spans="1:12" ht="15.75" customHeight="1" x14ac:dyDescent="0.25">
      <c r="A7" s="204"/>
      <c r="B7" s="233" t="s">
        <v>39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</row>
    <row r="8" spans="1:12" ht="18" x14ac:dyDescent="0.25">
      <c r="B8" s="2"/>
      <c r="C8" s="2"/>
      <c r="D8" s="2"/>
      <c r="E8" s="2"/>
      <c r="F8" s="2"/>
      <c r="G8" s="2"/>
      <c r="H8" s="2"/>
      <c r="I8" s="2"/>
      <c r="J8" s="3"/>
      <c r="K8" s="3"/>
      <c r="L8" s="3"/>
    </row>
    <row r="9" spans="1:12" s="30" customFormat="1" ht="45" customHeight="1" x14ac:dyDescent="0.2">
      <c r="B9" s="240" t="s">
        <v>7</v>
      </c>
      <c r="C9" s="241"/>
      <c r="D9" s="241"/>
      <c r="E9" s="241"/>
      <c r="F9" s="242"/>
      <c r="G9" s="21" t="s">
        <v>59</v>
      </c>
      <c r="H9" s="21" t="s">
        <v>245</v>
      </c>
      <c r="I9" s="21" t="s">
        <v>246</v>
      </c>
      <c r="J9" s="21" t="s">
        <v>60</v>
      </c>
      <c r="K9" s="21" t="s">
        <v>23</v>
      </c>
      <c r="L9" s="21" t="s">
        <v>23</v>
      </c>
    </row>
    <row r="10" spans="1:12" ht="22.5" x14ac:dyDescent="0.25">
      <c r="B10" s="234">
        <v>1</v>
      </c>
      <c r="C10" s="235"/>
      <c r="D10" s="235"/>
      <c r="E10" s="235"/>
      <c r="F10" s="236"/>
      <c r="G10" s="22">
        <v>2</v>
      </c>
      <c r="H10" s="22">
        <v>3</v>
      </c>
      <c r="I10" s="22">
        <v>4</v>
      </c>
      <c r="J10" s="22">
        <v>5</v>
      </c>
      <c r="K10" s="22" t="s">
        <v>37</v>
      </c>
      <c r="L10" s="22" t="s">
        <v>247</v>
      </c>
    </row>
    <row r="11" spans="1:12" s="44" customFormat="1" x14ac:dyDescent="0.25">
      <c r="B11" s="7"/>
      <c r="C11" s="7"/>
      <c r="D11" s="7"/>
      <c r="E11" s="7"/>
      <c r="F11" s="7" t="s">
        <v>51</v>
      </c>
      <c r="G11" s="77">
        <f>G12+G37</f>
        <v>870222.61999999988</v>
      </c>
      <c r="H11" s="77">
        <f t="shared" ref="H11:J11" si="0">H12+H37</f>
        <v>1065752</v>
      </c>
      <c r="I11" s="77">
        <f t="shared" si="0"/>
        <v>0</v>
      </c>
      <c r="J11" s="77">
        <f t="shared" si="0"/>
        <v>1027264.25</v>
      </c>
      <c r="K11" s="80">
        <f t="shared" ref="K11:K16" si="1">J11/G11*100</f>
        <v>118.04614433028644</v>
      </c>
      <c r="L11" s="80">
        <f>J11/H11*100</f>
        <v>96.388676727794092</v>
      </c>
    </row>
    <row r="12" spans="1:12" x14ac:dyDescent="0.25">
      <c r="B12" s="7">
        <v>6</v>
      </c>
      <c r="C12" s="7"/>
      <c r="D12" s="7"/>
      <c r="E12" s="7"/>
      <c r="F12" s="7" t="s">
        <v>2</v>
      </c>
      <c r="G12" s="75">
        <f>G13+G20+G23+G26+G33</f>
        <v>870188.82999999984</v>
      </c>
      <c r="H12" s="75">
        <f t="shared" ref="H12:J12" si="2">H13+H20+H23+H26+H33</f>
        <v>1065752</v>
      </c>
      <c r="I12" s="75">
        <f t="shared" si="2"/>
        <v>0</v>
      </c>
      <c r="J12" s="75">
        <f t="shared" si="2"/>
        <v>1027264.25</v>
      </c>
      <c r="K12" s="80">
        <f t="shared" si="1"/>
        <v>118.05072813908679</v>
      </c>
      <c r="L12" s="80">
        <f t="shared" ref="L12:L46" si="3">J12/H12*100</f>
        <v>96.388676727794092</v>
      </c>
    </row>
    <row r="13" spans="1:12" s="61" customFormat="1" ht="24" x14ac:dyDescent="0.25">
      <c r="B13" s="59"/>
      <c r="C13" s="59">
        <v>63</v>
      </c>
      <c r="D13" s="59"/>
      <c r="E13" s="59"/>
      <c r="F13" s="69" t="s">
        <v>15</v>
      </c>
      <c r="G13" s="76">
        <f>G14+G17</f>
        <v>775497.15999999992</v>
      </c>
      <c r="H13" s="76">
        <v>971720</v>
      </c>
      <c r="I13" s="76">
        <v>0</v>
      </c>
      <c r="J13" s="76">
        <f t="shared" ref="J13" si="4">J14+J17</f>
        <v>937612.09</v>
      </c>
      <c r="K13" s="80">
        <f t="shared" si="1"/>
        <v>120.9046452213958</v>
      </c>
      <c r="L13" s="80">
        <f t="shared" si="3"/>
        <v>96.489944634256773</v>
      </c>
    </row>
    <row r="14" spans="1:12" s="44" customFormat="1" x14ac:dyDescent="0.25">
      <c r="B14" s="12"/>
      <c r="C14" s="12"/>
      <c r="D14" s="12">
        <v>636</v>
      </c>
      <c r="E14" s="12"/>
      <c r="F14" s="133" t="s">
        <v>63</v>
      </c>
      <c r="G14" s="77">
        <f>G15+G16</f>
        <v>772903.33</v>
      </c>
      <c r="H14" s="77">
        <f t="shared" ref="H14:J14" si="5">H15+H16</f>
        <v>0</v>
      </c>
      <c r="I14" s="77">
        <f t="shared" si="5"/>
        <v>0</v>
      </c>
      <c r="J14" s="77">
        <f t="shared" si="5"/>
        <v>937612.09</v>
      </c>
      <c r="K14" s="80">
        <f t="shared" si="1"/>
        <v>121.31039595857349</v>
      </c>
      <c r="L14" s="80"/>
    </row>
    <row r="15" spans="1:12" s="30" customFormat="1" ht="12.75" x14ac:dyDescent="0.2">
      <c r="B15" s="8"/>
      <c r="C15" s="8"/>
      <c r="D15" s="8"/>
      <c r="E15" s="8">
        <v>6361</v>
      </c>
      <c r="F15" s="27" t="s">
        <v>64</v>
      </c>
      <c r="G15" s="74">
        <v>771390.32</v>
      </c>
      <c r="H15" s="74"/>
      <c r="I15" s="74"/>
      <c r="J15" s="79">
        <v>936748.72</v>
      </c>
      <c r="K15" s="81">
        <f t="shared" si="1"/>
        <v>121.43641107656109</v>
      </c>
      <c r="L15" s="80"/>
    </row>
    <row r="16" spans="1:12" s="30" customFormat="1" ht="12.75" x14ac:dyDescent="0.2">
      <c r="B16" s="8"/>
      <c r="C16" s="8"/>
      <c r="D16" s="8"/>
      <c r="E16" s="8">
        <v>6362</v>
      </c>
      <c r="F16" s="27" t="s">
        <v>65</v>
      </c>
      <c r="G16" s="74">
        <v>1513.01</v>
      </c>
      <c r="H16" s="74"/>
      <c r="I16" s="74"/>
      <c r="J16" s="79">
        <v>863.37</v>
      </c>
      <c r="K16" s="81">
        <f t="shared" si="1"/>
        <v>57.063072947303716</v>
      </c>
      <c r="L16" s="80"/>
    </row>
    <row r="17" spans="2:12" s="44" customFormat="1" x14ac:dyDescent="0.25">
      <c r="B17" s="12"/>
      <c r="C17" s="12"/>
      <c r="D17" s="12">
        <v>639</v>
      </c>
      <c r="E17" s="12"/>
      <c r="F17" s="133" t="s">
        <v>66</v>
      </c>
      <c r="G17" s="77">
        <f>G18+G19</f>
        <v>2593.83</v>
      </c>
      <c r="H17" s="77">
        <f t="shared" ref="H17:J17" si="6">H18+H19</f>
        <v>0</v>
      </c>
      <c r="I17" s="77">
        <f t="shared" si="6"/>
        <v>0</v>
      </c>
      <c r="J17" s="77">
        <f t="shared" si="6"/>
        <v>0</v>
      </c>
      <c r="K17" s="80"/>
      <c r="L17" s="80"/>
    </row>
    <row r="18" spans="2:12" s="30" customFormat="1" ht="12.75" x14ac:dyDescent="0.2">
      <c r="B18" s="8"/>
      <c r="C18" s="8"/>
      <c r="D18" s="8"/>
      <c r="E18" s="8">
        <v>6391</v>
      </c>
      <c r="F18" s="27" t="s">
        <v>67</v>
      </c>
      <c r="G18" s="74">
        <v>0</v>
      </c>
      <c r="H18" s="74"/>
      <c r="I18" s="74"/>
      <c r="J18" s="79"/>
      <c r="K18" s="81">
        <v>0</v>
      </c>
      <c r="L18" s="80"/>
    </row>
    <row r="19" spans="2:12" x14ac:dyDescent="0.25">
      <c r="B19" s="8"/>
      <c r="C19" s="8"/>
      <c r="D19" s="8"/>
      <c r="E19" s="8">
        <v>6392</v>
      </c>
      <c r="F19" s="27" t="s">
        <v>68</v>
      </c>
      <c r="G19" s="74">
        <v>2593.83</v>
      </c>
      <c r="H19" s="74"/>
      <c r="I19" s="74"/>
      <c r="J19" s="79"/>
      <c r="K19" s="81">
        <f t="shared" ref="K19:K46" si="7">J19/G19*100</f>
        <v>0</v>
      </c>
      <c r="L19" s="80"/>
    </row>
    <row r="20" spans="2:12" s="61" customFormat="1" x14ac:dyDescent="0.25">
      <c r="B20" s="57"/>
      <c r="C20" s="57">
        <v>64</v>
      </c>
      <c r="D20" s="57"/>
      <c r="E20" s="57"/>
      <c r="F20" s="69" t="s">
        <v>69</v>
      </c>
      <c r="G20" s="76">
        <f>G21</f>
        <v>0.28000000000000003</v>
      </c>
      <c r="H20" s="76">
        <v>10</v>
      </c>
      <c r="I20" s="76">
        <v>0</v>
      </c>
      <c r="J20" s="76">
        <f t="shared" ref="H20:J21" si="8">J21</f>
        <v>0.01</v>
      </c>
      <c r="K20" s="81">
        <f t="shared" si="7"/>
        <v>3.5714285714285712</v>
      </c>
      <c r="L20" s="80">
        <f t="shared" si="3"/>
        <v>0.1</v>
      </c>
    </row>
    <row r="21" spans="2:12" s="44" customFormat="1" ht="14.45" customHeight="1" x14ac:dyDescent="0.25">
      <c r="B21" s="12"/>
      <c r="C21" s="12"/>
      <c r="D21" s="12">
        <v>641</v>
      </c>
      <c r="E21" s="12"/>
      <c r="F21" s="58" t="s">
        <v>70</v>
      </c>
      <c r="G21" s="77">
        <f>G22</f>
        <v>0.28000000000000003</v>
      </c>
      <c r="H21" s="77">
        <f t="shared" si="8"/>
        <v>0</v>
      </c>
      <c r="I21" s="77">
        <f t="shared" si="8"/>
        <v>0</v>
      </c>
      <c r="J21" s="77">
        <f t="shared" si="8"/>
        <v>0.01</v>
      </c>
      <c r="K21" s="80">
        <f t="shared" si="7"/>
        <v>3.5714285714285712</v>
      </c>
      <c r="L21" s="80"/>
    </row>
    <row r="22" spans="2:12" x14ac:dyDescent="0.25">
      <c r="B22" s="8"/>
      <c r="C22" s="12"/>
      <c r="D22" s="9"/>
      <c r="E22" s="8">
        <v>6413</v>
      </c>
      <c r="F22" s="28" t="s">
        <v>71</v>
      </c>
      <c r="G22" s="74">
        <v>0.28000000000000003</v>
      </c>
      <c r="H22" s="74"/>
      <c r="I22" s="74"/>
      <c r="J22" s="79">
        <v>0.01</v>
      </c>
      <c r="K22" s="81">
        <f t="shared" si="7"/>
        <v>3.5714285714285712</v>
      </c>
      <c r="L22" s="80"/>
    </row>
    <row r="23" spans="2:12" s="61" customFormat="1" ht="26.45" customHeight="1" x14ac:dyDescent="0.25">
      <c r="B23" s="57"/>
      <c r="C23" s="57">
        <v>65</v>
      </c>
      <c r="D23" s="57"/>
      <c r="E23" s="57"/>
      <c r="F23" s="69" t="s">
        <v>72</v>
      </c>
      <c r="G23" s="76">
        <f>G24</f>
        <v>36409.440000000002</v>
      </c>
      <c r="H23" s="76">
        <v>10160</v>
      </c>
      <c r="I23" s="76">
        <v>0</v>
      </c>
      <c r="J23" s="76">
        <f t="shared" ref="H23:J24" si="9">J24</f>
        <v>11840.3</v>
      </c>
      <c r="K23" s="80">
        <f t="shared" si="7"/>
        <v>32.51986298058965</v>
      </c>
      <c r="L23" s="80">
        <f t="shared" si="3"/>
        <v>116.53838582677164</v>
      </c>
    </row>
    <row r="24" spans="2:12" s="44" customFormat="1" x14ac:dyDescent="0.25">
      <c r="B24" s="12"/>
      <c r="C24" s="12"/>
      <c r="D24" s="12">
        <v>652</v>
      </c>
      <c r="E24" s="57"/>
      <c r="F24" s="58" t="s">
        <v>73</v>
      </c>
      <c r="G24" s="77">
        <f>G25</f>
        <v>36409.440000000002</v>
      </c>
      <c r="H24" s="77">
        <f t="shared" si="9"/>
        <v>0</v>
      </c>
      <c r="I24" s="77">
        <f t="shared" si="9"/>
        <v>0</v>
      </c>
      <c r="J24" s="77">
        <f t="shared" si="9"/>
        <v>11840.3</v>
      </c>
      <c r="K24" s="80">
        <f t="shared" si="7"/>
        <v>32.51986298058965</v>
      </c>
      <c r="L24" s="80"/>
    </row>
    <row r="25" spans="2:12" x14ac:dyDescent="0.25">
      <c r="B25" s="8"/>
      <c r="C25" s="12"/>
      <c r="D25" s="8"/>
      <c r="E25" s="8">
        <v>6526</v>
      </c>
      <c r="F25" s="28" t="s">
        <v>74</v>
      </c>
      <c r="G25" s="74">
        <v>36409.440000000002</v>
      </c>
      <c r="H25" s="74"/>
      <c r="I25" s="74"/>
      <c r="J25" s="79">
        <v>11840.3</v>
      </c>
      <c r="K25" s="81">
        <f t="shared" si="7"/>
        <v>32.51986298058965</v>
      </c>
      <c r="L25" s="80"/>
    </row>
    <row r="26" spans="2:12" s="61" customFormat="1" ht="24" x14ac:dyDescent="0.25">
      <c r="B26" s="57"/>
      <c r="C26" s="57">
        <v>66</v>
      </c>
      <c r="D26" s="57"/>
      <c r="E26" s="57"/>
      <c r="F26" s="69" t="s">
        <v>75</v>
      </c>
      <c r="G26" s="76">
        <f>G27+G30</f>
        <v>1900.2000000000003</v>
      </c>
      <c r="H26" s="76">
        <v>9730</v>
      </c>
      <c r="I26" s="76">
        <v>0</v>
      </c>
      <c r="J26" s="76">
        <f t="shared" ref="J26" si="10">J27+J30</f>
        <v>8503.1299999999992</v>
      </c>
      <c r="K26" s="80">
        <f t="shared" si="7"/>
        <v>447.48605409956832</v>
      </c>
      <c r="L26" s="80">
        <f t="shared" si="3"/>
        <v>87.390853031860217</v>
      </c>
    </row>
    <row r="27" spans="2:12" s="44" customFormat="1" ht="24" customHeight="1" x14ac:dyDescent="0.25">
      <c r="B27" s="12"/>
      <c r="C27" s="12"/>
      <c r="D27" s="12">
        <v>661</v>
      </c>
      <c r="E27" s="12"/>
      <c r="F27" s="58" t="s">
        <v>234</v>
      </c>
      <c r="G27" s="77">
        <f>G28+G29</f>
        <v>1324.5700000000002</v>
      </c>
      <c r="H27" s="77">
        <f t="shared" ref="H27:J27" si="11">H28+H29</f>
        <v>0</v>
      </c>
      <c r="I27" s="77">
        <f t="shared" si="11"/>
        <v>0</v>
      </c>
      <c r="J27" s="77">
        <f t="shared" si="11"/>
        <v>3947.39</v>
      </c>
      <c r="K27" s="80">
        <f t="shared" si="7"/>
        <v>298.01294004846852</v>
      </c>
      <c r="L27" s="80"/>
    </row>
    <row r="28" spans="2:12" x14ac:dyDescent="0.25">
      <c r="B28" s="8"/>
      <c r="C28" s="8"/>
      <c r="D28" s="8"/>
      <c r="E28" s="8">
        <v>6614</v>
      </c>
      <c r="F28" s="28" t="s">
        <v>76</v>
      </c>
      <c r="G28" s="74">
        <v>617.82000000000005</v>
      </c>
      <c r="H28" s="74"/>
      <c r="I28" s="74"/>
      <c r="J28" s="79">
        <v>373.6</v>
      </c>
      <c r="K28" s="81">
        <f t="shared" si="7"/>
        <v>60.470687255187592</v>
      </c>
      <c r="L28" s="80"/>
    </row>
    <row r="29" spans="2:12" x14ac:dyDescent="0.25">
      <c r="B29" s="8"/>
      <c r="C29" s="8"/>
      <c r="D29" s="8"/>
      <c r="E29" s="8">
        <v>6615</v>
      </c>
      <c r="F29" s="28" t="s">
        <v>77</v>
      </c>
      <c r="G29" s="74">
        <v>706.75</v>
      </c>
      <c r="H29" s="74"/>
      <c r="I29" s="74"/>
      <c r="J29" s="79">
        <v>3573.79</v>
      </c>
      <c r="K29" s="81">
        <f t="shared" si="7"/>
        <v>505.66536964980548</v>
      </c>
      <c r="L29" s="80"/>
    </row>
    <row r="30" spans="2:12" s="44" customFormat="1" ht="22.5" customHeight="1" x14ac:dyDescent="0.25">
      <c r="B30" s="12"/>
      <c r="C30" s="12"/>
      <c r="D30" s="12">
        <v>663</v>
      </c>
      <c r="E30" s="57"/>
      <c r="F30" s="58" t="s">
        <v>78</v>
      </c>
      <c r="G30" s="77">
        <f>G31+G32</f>
        <v>575.63</v>
      </c>
      <c r="H30" s="77">
        <f t="shared" ref="H30:J30" si="12">H31+H32</f>
        <v>0</v>
      </c>
      <c r="I30" s="77">
        <f t="shared" si="12"/>
        <v>0</v>
      </c>
      <c r="J30" s="77">
        <f t="shared" si="12"/>
        <v>4555.74</v>
      </c>
      <c r="K30" s="80">
        <f t="shared" si="7"/>
        <v>791.43547070166596</v>
      </c>
      <c r="L30" s="80"/>
    </row>
    <row r="31" spans="2:12" x14ac:dyDescent="0.25">
      <c r="B31" s="8"/>
      <c r="C31" s="8"/>
      <c r="D31" s="8"/>
      <c r="E31" s="8">
        <v>6631</v>
      </c>
      <c r="F31" s="28" t="s">
        <v>79</v>
      </c>
      <c r="G31" s="74">
        <v>283.64</v>
      </c>
      <c r="H31" s="74"/>
      <c r="I31" s="74"/>
      <c r="J31" s="79">
        <v>78.900000000000006</v>
      </c>
      <c r="K31" s="81">
        <f t="shared" si="7"/>
        <v>27.816951064729945</v>
      </c>
      <c r="L31" s="80"/>
    </row>
    <row r="32" spans="2:12" x14ac:dyDescent="0.25">
      <c r="B32" s="8"/>
      <c r="C32" s="8"/>
      <c r="D32" s="8"/>
      <c r="E32" s="8">
        <v>6632</v>
      </c>
      <c r="F32" s="28" t="s">
        <v>80</v>
      </c>
      <c r="G32" s="74">
        <v>291.99</v>
      </c>
      <c r="H32" s="74"/>
      <c r="I32" s="74"/>
      <c r="J32" s="79">
        <v>4476.84</v>
      </c>
      <c r="K32" s="81">
        <f t="shared" si="7"/>
        <v>1533.2168909894176</v>
      </c>
      <c r="L32" s="80"/>
    </row>
    <row r="33" spans="2:12" s="61" customFormat="1" x14ac:dyDescent="0.25">
      <c r="B33" s="57"/>
      <c r="C33" s="57">
        <v>67</v>
      </c>
      <c r="D33" s="57"/>
      <c r="E33" s="57"/>
      <c r="F33" s="69" t="s">
        <v>81</v>
      </c>
      <c r="G33" s="76">
        <f>G34</f>
        <v>56381.75</v>
      </c>
      <c r="H33" s="76">
        <v>74132</v>
      </c>
      <c r="I33" s="76">
        <v>0</v>
      </c>
      <c r="J33" s="76">
        <f t="shared" ref="J33" si="13">J34</f>
        <v>69308.72</v>
      </c>
      <c r="K33" s="80">
        <f t="shared" si="7"/>
        <v>122.92757851609785</v>
      </c>
      <c r="L33" s="80">
        <f t="shared" si="3"/>
        <v>93.493659957912911</v>
      </c>
    </row>
    <row r="34" spans="2:12" s="44" customFormat="1" ht="24" x14ac:dyDescent="0.25">
      <c r="B34" s="12"/>
      <c r="C34" s="12"/>
      <c r="D34" s="12">
        <v>671</v>
      </c>
      <c r="E34" s="57"/>
      <c r="F34" s="58" t="s">
        <v>82</v>
      </c>
      <c r="G34" s="77">
        <f>G35+G36</f>
        <v>56381.75</v>
      </c>
      <c r="H34" s="77">
        <f t="shared" ref="H34:J34" si="14">H35+H36</f>
        <v>0</v>
      </c>
      <c r="I34" s="77">
        <f t="shared" si="14"/>
        <v>0</v>
      </c>
      <c r="J34" s="77">
        <f t="shared" si="14"/>
        <v>69308.72</v>
      </c>
      <c r="K34" s="80">
        <f t="shared" si="7"/>
        <v>122.92757851609785</v>
      </c>
      <c r="L34" s="80"/>
    </row>
    <row r="35" spans="2:12" ht="15" customHeight="1" x14ac:dyDescent="0.25">
      <c r="B35" s="8"/>
      <c r="C35" s="8"/>
      <c r="D35" s="8"/>
      <c r="E35" s="8">
        <v>6711</v>
      </c>
      <c r="F35" s="28" t="s">
        <v>84</v>
      </c>
      <c r="G35" s="74">
        <v>56177.78</v>
      </c>
      <c r="H35" s="74"/>
      <c r="I35" s="74"/>
      <c r="J35" s="79">
        <v>66183.72</v>
      </c>
      <c r="K35" s="81">
        <f t="shared" si="7"/>
        <v>117.81120578278458</v>
      </c>
      <c r="L35" s="80"/>
    </row>
    <row r="36" spans="2:12" ht="24" x14ac:dyDescent="0.25">
      <c r="B36" s="8"/>
      <c r="C36" s="8"/>
      <c r="D36" s="8"/>
      <c r="E36" s="8">
        <v>6712</v>
      </c>
      <c r="F36" s="28" t="s">
        <v>83</v>
      </c>
      <c r="G36" s="74">
        <v>203.97</v>
      </c>
      <c r="H36" s="74"/>
      <c r="I36" s="74"/>
      <c r="J36" s="79">
        <v>3125</v>
      </c>
      <c r="K36" s="81">
        <f t="shared" si="7"/>
        <v>1532.088052164534</v>
      </c>
      <c r="L36" s="80"/>
    </row>
    <row r="37" spans="2:12" x14ac:dyDescent="0.25">
      <c r="B37" s="133">
        <v>7</v>
      </c>
      <c r="C37" s="133"/>
      <c r="D37" s="71"/>
      <c r="E37" s="71"/>
      <c r="F37" s="58" t="s">
        <v>21</v>
      </c>
      <c r="G37" s="134">
        <f>G38</f>
        <v>33.79</v>
      </c>
      <c r="H37" s="134">
        <f t="shared" ref="H37:J37" si="15">H38</f>
        <v>0</v>
      </c>
      <c r="I37" s="134">
        <f t="shared" si="15"/>
        <v>0</v>
      </c>
      <c r="J37" s="134">
        <f t="shared" si="15"/>
        <v>0</v>
      </c>
      <c r="K37" s="108">
        <f t="shared" si="7"/>
        <v>0</v>
      </c>
      <c r="L37" s="80"/>
    </row>
    <row r="38" spans="2:12" s="61" customFormat="1" ht="30.75" customHeight="1" x14ac:dyDescent="0.25">
      <c r="B38" s="71"/>
      <c r="C38" s="71">
        <v>72</v>
      </c>
      <c r="D38" s="71"/>
      <c r="E38" s="71"/>
      <c r="F38" s="70" t="s">
        <v>22</v>
      </c>
      <c r="G38" s="135">
        <f>G39</f>
        <v>33.79</v>
      </c>
      <c r="H38" s="135">
        <f t="shared" ref="H38:J39" si="16">H39</f>
        <v>0</v>
      </c>
      <c r="I38" s="135">
        <f t="shared" si="16"/>
        <v>0</v>
      </c>
      <c r="J38" s="135">
        <f t="shared" si="16"/>
        <v>0</v>
      </c>
      <c r="K38" s="108">
        <f t="shared" si="7"/>
        <v>0</v>
      </c>
      <c r="L38" s="80"/>
    </row>
    <row r="39" spans="2:12" s="44" customFormat="1" x14ac:dyDescent="0.25">
      <c r="B39" s="133"/>
      <c r="C39" s="133"/>
      <c r="D39" s="133">
        <v>721</v>
      </c>
      <c r="E39" s="133"/>
      <c r="F39" s="68" t="s">
        <v>30</v>
      </c>
      <c r="G39" s="83">
        <f>G40</f>
        <v>33.79</v>
      </c>
      <c r="H39" s="83">
        <f t="shared" si="16"/>
        <v>0</v>
      </c>
      <c r="I39" s="83">
        <f t="shared" si="16"/>
        <v>0</v>
      </c>
      <c r="J39" s="83">
        <f t="shared" si="16"/>
        <v>0</v>
      </c>
      <c r="K39" s="106">
        <f t="shared" si="7"/>
        <v>0</v>
      </c>
      <c r="L39" s="80"/>
    </row>
    <row r="40" spans="2:12" x14ac:dyDescent="0.25">
      <c r="B40" s="27"/>
      <c r="C40" s="27"/>
      <c r="D40" s="27"/>
      <c r="E40" s="27">
        <v>7211</v>
      </c>
      <c r="F40" s="29" t="s">
        <v>31</v>
      </c>
      <c r="G40" s="84">
        <v>33.79</v>
      </c>
      <c r="H40" s="84"/>
      <c r="I40" s="84"/>
      <c r="J40" s="107"/>
      <c r="K40" s="108">
        <f t="shared" si="7"/>
        <v>0</v>
      </c>
      <c r="L40" s="80"/>
    </row>
    <row r="41" spans="2:12" x14ac:dyDescent="0.25">
      <c r="B41" s="136"/>
      <c r="C41" s="136"/>
      <c r="D41" s="136"/>
      <c r="E41" s="136"/>
      <c r="F41" s="132"/>
      <c r="G41" s="137"/>
      <c r="H41" s="137"/>
      <c r="I41" s="137"/>
      <c r="J41" s="138"/>
      <c r="K41" s="108"/>
      <c r="L41" s="80"/>
    </row>
    <row r="42" spans="2:12" s="105" customFormat="1" ht="14.45" customHeight="1" x14ac:dyDescent="0.2">
      <c r="B42" s="142">
        <v>9</v>
      </c>
      <c r="C42" s="142"/>
      <c r="D42" s="142"/>
      <c r="E42" s="142"/>
      <c r="F42" s="142" t="s">
        <v>252</v>
      </c>
      <c r="G42" s="82">
        <v>10235.84</v>
      </c>
      <c r="H42" s="82">
        <v>9910</v>
      </c>
      <c r="I42" s="82">
        <v>0</v>
      </c>
      <c r="J42" s="82">
        <v>9908.33</v>
      </c>
      <c r="K42" s="108">
        <f t="shared" si="7"/>
        <v>96.800360302622934</v>
      </c>
      <c r="L42" s="80">
        <f t="shared" si="3"/>
        <v>99.98314833501513</v>
      </c>
    </row>
    <row r="43" spans="2:12" s="141" customFormat="1" ht="14.45" customHeight="1" x14ac:dyDescent="0.2">
      <c r="B43" s="143"/>
      <c r="C43" s="143">
        <v>92</v>
      </c>
      <c r="D43" s="143"/>
      <c r="E43" s="143"/>
      <c r="F43" s="143" t="s">
        <v>253</v>
      </c>
      <c r="G43" s="186">
        <v>10235.84</v>
      </c>
      <c r="H43" s="186">
        <v>9910</v>
      </c>
      <c r="I43" s="186">
        <v>0</v>
      </c>
      <c r="J43" s="186">
        <v>9908.33</v>
      </c>
      <c r="K43" s="108">
        <f t="shared" si="7"/>
        <v>96.800360302622934</v>
      </c>
      <c r="L43" s="80">
        <f t="shared" si="3"/>
        <v>99.98314833501513</v>
      </c>
    </row>
    <row r="44" spans="2:12" s="105" customFormat="1" ht="14.45" customHeight="1" x14ac:dyDescent="0.2">
      <c r="B44" s="142"/>
      <c r="C44" s="142"/>
      <c r="D44" s="142">
        <v>922</v>
      </c>
      <c r="E44" s="142"/>
      <c r="F44" s="142" t="s">
        <v>254</v>
      </c>
      <c r="G44" s="82">
        <v>10235.84</v>
      </c>
      <c r="H44" s="82">
        <v>9910</v>
      </c>
      <c r="I44" s="82">
        <v>0</v>
      </c>
      <c r="J44" s="82">
        <v>9908.33</v>
      </c>
      <c r="K44" s="108">
        <f t="shared" si="7"/>
        <v>96.800360302622934</v>
      </c>
      <c r="L44" s="80">
        <f t="shared" si="3"/>
        <v>99.98314833501513</v>
      </c>
    </row>
    <row r="45" spans="2:12" s="131" customFormat="1" ht="14.45" customHeight="1" x14ac:dyDescent="0.2">
      <c r="B45" s="144"/>
      <c r="C45" s="144"/>
      <c r="D45" s="144"/>
      <c r="E45" s="144">
        <v>9221</v>
      </c>
      <c r="F45" s="144" t="s">
        <v>255</v>
      </c>
      <c r="G45" s="79">
        <v>10235.84</v>
      </c>
      <c r="H45" s="79">
        <v>9910</v>
      </c>
      <c r="I45" s="79">
        <v>0</v>
      </c>
      <c r="J45" s="79">
        <v>9908.33</v>
      </c>
      <c r="K45" s="108">
        <f t="shared" si="7"/>
        <v>96.800360302622934</v>
      </c>
      <c r="L45" s="81">
        <f t="shared" si="3"/>
        <v>99.98314833501513</v>
      </c>
    </row>
    <row r="46" spans="2:12" s="44" customFormat="1" x14ac:dyDescent="0.25">
      <c r="B46" s="243" t="s">
        <v>264</v>
      </c>
      <c r="C46" s="243"/>
      <c r="D46" s="243"/>
      <c r="E46" s="243"/>
      <c r="F46" s="243"/>
      <c r="G46" s="110">
        <v>880458.46</v>
      </c>
      <c r="H46" s="110">
        <v>1075662</v>
      </c>
      <c r="I46" s="110">
        <v>0</v>
      </c>
      <c r="J46" s="110">
        <v>1037172.58</v>
      </c>
      <c r="K46" s="108">
        <f t="shared" si="7"/>
        <v>117.79914977476619</v>
      </c>
      <c r="L46" s="80">
        <f t="shared" si="3"/>
        <v>96.421792347410246</v>
      </c>
    </row>
    <row r="47" spans="2:12" ht="18" x14ac:dyDescent="0.25">
      <c r="B47" s="2"/>
      <c r="C47" s="2"/>
      <c r="D47" s="2"/>
      <c r="E47" s="2"/>
      <c r="F47" s="2"/>
      <c r="G47" s="2"/>
      <c r="H47" s="2"/>
      <c r="I47" s="2"/>
      <c r="J47" s="3"/>
      <c r="K47" s="3"/>
      <c r="L47" s="3"/>
    </row>
    <row r="48" spans="2:12" s="148" customFormat="1" ht="50.45" customHeight="1" x14ac:dyDescent="0.25">
      <c r="B48" s="237" t="s">
        <v>7</v>
      </c>
      <c r="C48" s="238"/>
      <c r="D48" s="238"/>
      <c r="E48" s="238"/>
      <c r="F48" s="239"/>
      <c r="G48" s="149" t="s">
        <v>59</v>
      </c>
      <c r="H48" s="149" t="s">
        <v>245</v>
      </c>
      <c r="I48" s="149" t="s">
        <v>52</v>
      </c>
      <c r="J48" s="149" t="s">
        <v>60</v>
      </c>
      <c r="K48" s="149" t="s">
        <v>23</v>
      </c>
      <c r="L48" s="149" t="s">
        <v>23</v>
      </c>
    </row>
    <row r="49" spans="2:12" ht="22.5" x14ac:dyDescent="0.25">
      <c r="B49" s="234">
        <v>1</v>
      </c>
      <c r="C49" s="235"/>
      <c r="D49" s="235"/>
      <c r="E49" s="235"/>
      <c r="F49" s="236"/>
      <c r="G49" s="22">
        <v>2</v>
      </c>
      <c r="H49" s="22">
        <v>3</v>
      </c>
      <c r="I49" s="22">
        <v>4</v>
      </c>
      <c r="J49" s="22">
        <v>5</v>
      </c>
      <c r="K49" s="22" t="s">
        <v>37</v>
      </c>
      <c r="L49" s="22" t="s">
        <v>247</v>
      </c>
    </row>
    <row r="50" spans="2:12" x14ac:dyDescent="0.25">
      <c r="B50" s="7"/>
      <c r="C50" s="7"/>
      <c r="D50" s="7"/>
      <c r="E50" s="7"/>
      <c r="F50" s="58" t="s">
        <v>50</v>
      </c>
      <c r="G50" s="74">
        <f>G51+G99</f>
        <v>870550.13000000012</v>
      </c>
      <c r="H50" s="74">
        <f>H51+H99</f>
        <v>1075662</v>
      </c>
      <c r="I50" s="74">
        <f>I51+I99</f>
        <v>0</v>
      </c>
      <c r="J50" s="74">
        <f>J51+J99</f>
        <v>1031147.74</v>
      </c>
      <c r="K50" s="130">
        <f t="shared" ref="K50:K75" si="17">J50/G50*100</f>
        <v>118.44783022432033</v>
      </c>
      <c r="L50" s="130">
        <f>J50/H50*100</f>
        <v>95.861687035518599</v>
      </c>
    </row>
    <row r="51" spans="2:12" x14ac:dyDescent="0.25">
      <c r="B51" s="7">
        <v>3</v>
      </c>
      <c r="C51" s="7"/>
      <c r="D51" s="7"/>
      <c r="E51" s="7"/>
      <c r="F51" s="58" t="s">
        <v>3</v>
      </c>
      <c r="G51" s="74">
        <f>G52+G61+G89+G93+G96</f>
        <v>859759.56000000017</v>
      </c>
      <c r="H51" s="74">
        <f>H52+H61+H89+H93+H96</f>
        <v>1059732</v>
      </c>
      <c r="I51" s="74">
        <f>I52+I61+I89+I93+I96</f>
        <v>0</v>
      </c>
      <c r="J51" s="74">
        <f>J52+J61+J89+J93+J96</f>
        <v>1021870.23</v>
      </c>
      <c r="K51" s="130">
        <f t="shared" si="17"/>
        <v>118.85534951190304</v>
      </c>
      <c r="L51" s="130">
        <f t="shared" ref="L51:L106" si="18">J51/H51*100</f>
        <v>96.427231601952187</v>
      </c>
    </row>
    <row r="52" spans="2:12" s="61" customFormat="1" x14ac:dyDescent="0.25">
      <c r="B52" s="59"/>
      <c r="C52" s="59">
        <v>31</v>
      </c>
      <c r="D52" s="59"/>
      <c r="E52" s="59"/>
      <c r="F52" s="69" t="s">
        <v>4</v>
      </c>
      <c r="G52" s="76">
        <f>G53+G57+G59</f>
        <v>727899.55</v>
      </c>
      <c r="H52" s="76">
        <v>886940</v>
      </c>
      <c r="I52" s="76">
        <v>0</v>
      </c>
      <c r="J52" s="76">
        <f t="shared" ref="J52" si="19">J53+J57+J59</f>
        <v>855713.81</v>
      </c>
      <c r="K52" s="130">
        <f t="shared" si="17"/>
        <v>117.55932669555847</v>
      </c>
      <c r="L52" s="130">
        <f t="shared" si="18"/>
        <v>96.479334566036044</v>
      </c>
    </row>
    <row r="53" spans="2:12" s="44" customFormat="1" x14ac:dyDescent="0.25">
      <c r="B53" s="12"/>
      <c r="C53" s="12"/>
      <c r="D53" s="12">
        <v>311</v>
      </c>
      <c r="E53" s="12"/>
      <c r="F53" s="133" t="s">
        <v>32</v>
      </c>
      <c r="G53" s="77">
        <f>G54+G55+G56</f>
        <v>598714.62</v>
      </c>
      <c r="H53" s="77">
        <f t="shared" ref="H53:J53" si="20">H54+H55+H56</f>
        <v>0</v>
      </c>
      <c r="I53" s="77">
        <f t="shared" si="20"/>
        <v>0</v>
      </c>
      <c r="J53" s="77">
        <f t="shared" si="20"/>
        <v>702508.43</v>
      </c>
      <c r="K53" s="130">
        <f t="shared" si="17"/>
        <v>117.33610747637999</v>
      </c>
      <c r="L53" s="130"/>
    </row>
    <row r="54" spans="2:12" x14ac:dyDescent="0.25">
      <c r="B54" s="8"/>
      <c r="C54" s="8"/>
      <c r="D54" s="8"/>
      <c r="E54" s="8">
        <v>3111</v>
      </c>
      <c r="F54" s="27" t="s">
        <v>33</v>
      </c>
      <c r="G54" s="74">
        <v>581224.37</v>
      </c>
      <c r="H54" s="74"/>
      <c r="I54" s="74"/>
      <c r="J54" s="79">
        <v>683943.02</v>
      </c>
      <c r="K54" s="129">
        <f t="shared" si="17"/>
        <v>117.67280508214067</v>
      </c>
      <c r="L54" s="129"/>
    </row>
    <row r="55" spans="2:12" x14ac:dyDescent="0.25">
      <c r="B55" s="8"/>
      <c r="C55" s="8"/>
      <c r="D55" s="8"/>
      <c r="E55" s="8">
        <v>3113</v>
      </c>
      <c r="F55" s="27" t="s">
        <v>85</v>
      </c>
      <c r="G55" s="74">
        <v>11342.52</v>
      </c>
      <c r="H55" s="74"/>
      <c r="I55" s="74"/>
      <c r="J55" s="79">
        <v>11033.75</v>
      </c>
      <c r="K55" s="129">
        <f t="shared" si="17"/>
        <v>97.277765434841641</v>
      </c>
      <c r="L55" s="129"/>
    </row>
    <row r="56" spans="2:12" x14ac:dyDescent="0.25">
      <c r="B56" s="8"/>
      <c r="C56" s="8"/>
      <c r="D56" s="8"/>
      <c r="E56" s="8">
        <v>3114</v>
      </c>
      <c r="F56" s="27" t="s">
        <v>86</v>
      </c>
      <c r="G56" s="74">
        <v>6147.73</v>
      </c>
      <c r="H56" s="74"/>
      <c r="I56" s="74"/>
      <c r="J56" s="79">
        <v>7531.66</v>
      </c>
      <c r="K56" s="129">
        <f t="shared" si="17"/>
        <v>122.51123585453495</v>
      </c>
      <c r="L56" s="129"/>
    </row>
    <row r="57" spans="2:12" s="44" customFormat="1" x14ac:dyDescent="0.25">
      <c r="B57" s="12"/>
      <c r="C57" s="12"/>
      <c r="D57" s="12">
        <v>312</v>
      </c>
      <c r="E57" s="12"/>
      <c r="F57" s="133" t="s">
        <v>87</v>
      </c>
      <c r="G57" s="77">
        <f>G58</f>
        <v>30866.67</v>
      </c>
      <c r="H57" s="77">
        <f t="shared" ref="H57:J57" si="21">H58</f>
        <v>0</v>
      </c>
      <c r="I57" s="77">
        <f t="shared" si="21"/>
        <v>0</v>
      </c>
      <c r="J57" s="77">
        <f t="shared" si="21"/>
        <v>37291.39</v>
      </c>
      <c r="K57" s="130">
        <f t="shared" si="17"/>
        <v>120.81442539801021</v>
      </c>
      <c r="L57" s="130"/>
    </row>
    <row r="58" spans="2:12" x14ac:dyDescent="0.25">
      <c r="B58" s="8"/>
      <c r="C58" s="8"/>
      <c r="D58" s="8"/>
      <c r="E58" s="8">
        <v>3121</v>
      </c>
      <c r="F58" s="27" t="s">
        <v>87</v>
      </c>
      <c r="G58" s="74">
        <v>30866.67</v>
      </c>
      <c r="H58" s="74"/>
      <c r="I58" s="74"/>
      <c r="J58" s="79">
        <v>37291.39</v>
      </c>
      <c r="K58" s="129">
        <f t="shared" si="17"/>
        <v>120.81442539801021</v>
      </c>
      <c r="L58" s="129"/>
    </row>
    <row r="59" spans="2:12" s="44" customFormat="1" x14ac:dyDescent="0.25">
      <c r="B59" s="12"/>
      <c r="C59" s="12"/>
      <c r="D59" s="12">
        <v>313</v>
      </c>
      <c r="E59" s="12"/>
      <c r="F59" s="133" t="s">
        <v>88</v>
      </c>
      <c r="G59" s="77">
        <f>G60</f>
        <v>98318.26</v>
      </c>
      <c r="H59" s="77">
        <f t="shared" ref="H59:J59" si="22">H60</f>
        <v>0</v>
      </c>
      <c r="I59" s="77">
        <f t="shared" si="22"/>
        <v>0</v>
      </c>
      <c r="J59" s="77">
        <f t="shared" si="22"/>
        <v>115913.99</v>
      </c>
      <c r="K59" s="130">
        <f t="shared" si="17"/>
        <v>117.89670606457032</v>
      </c>
      <c r="L59" s="130"/>
    </row>
    <row r="60" spans="2:12" x14ac:dyDescent="0.25">
      <c r="B60" s="8"/>
      <c r="C60" s="8"/>
      <c r="D60" s="8"/>
      <c r="E60" s="8">
        <v>3132</v>
      </c>
      <c r="F60" s="27" t="s">
        <v>89</v>
      </c>
      <c r="G60" s="74">
        <v>98318.26</v>
      </c>
      <c r="H60" s="74"/>
      <c r="I60" s="74"/>
      <c r="J60" s="79">
        <v>115913.99</v>
      </c>
      <c r="K60" s="129">
        <f t="shared" si="17"/>
        <v>117.89670606457032</v>
      </c>
      <c r="L60" s="129"/>
    </row>
    <row r="61" spans="2:12" s="61" customFormat="1" x14ac:dyDescent="0.25">
      <c r="B61" s="57"/>
      <c r="C61" s="57">
        <v>32</v>
      </c>
      <c r="D61" s="57"/>
      <c r="E61" s="57"/>
      <c r="F61" s="71" t="s">
        <v>12</v>
      </c>
      <c r="G61" s="76">
        <f>G62+G66+G73+G83</f>
        <v>121828.54</v>
      </c>
      <c r="H61" s="76">
        <v>164262</v>
      </c>
      <c r="I61" s="76">
        <v>0</v>
      </c>
      <c r="J61" s="76">
        <f>J62+J66+J73+J83</f>
        <v>156002.61000000002</v>
      </c>
      <c r="K61" s="130">
        <f t="shared" si="17"/>
        <v>128.0509558761847</v>
      </c>
      <c r="L61" s="130">
        <f t="shared" si="18"/>
        <v>94.971819410454046</v>
      </c>
    </row>
    <row r="62" spans="2:12" s="44" customFormat="1" x14ac:dyDescent="0.25">
      <c r="B62" s="12"/>
      <c r="C62" s="12"/>
      <c r="D62" s="12">
        <v>321</v>
      </c>
      <c r="E62" s="12"/>
      <c r="F62" s="133" t="s">
        <v>34</v>
      </c>
      <c r="G62" s="77">
        <f>G63+G64+G65</f>
        <v>32893.4</v>
      </c>
      <c r="H62" s="77">
        <f t="shared" ref="H62:J62" si="23">H63+H64+H65</f>
        <v>0</v>
      </c>
      <c r="I62" s="77">
        <f t="shared" si="23"/>
        <v>0</v>
      </c>
      <c r="J62" s="77">
        <f t="shared" si="23"/>
        <v>33548.04</v>
      </c>
      <c r="K62" s="130">
        <f t="shared" si="17"/>
        <v>101.9901864811786</v>
      </c>
      <c r="L62" s="130"/>
    </row>
    <row r="63" spans="2:12" x14ac:dyDescent="0.25">
      <c r="B63" s="8"/>
      <c r="C63" s="12"/>
      <c r="D63" s="8"/>
      <c r="E63" s="8">
        <v>3211</v>
      </c>
      <c r="F63" s="29" t="s">
        <v>35</v>
      </c>
      <c r="G63" s="74">
        <v>1294.81</v>
      </c>
      <c r="H63" s="74"/>
      <c r="I63" s="74"/>
      <c r="J63" s="79">
        <v>2408.27</v>
      </c>
      <c r="K63" s="129">
        <f t="shared" si="17"/>
        <v>185.99408407411127</v>
      </c>
      <c r="L63" s="129"/>
    </row>
    <row r="64" spans="2:12" x14ac:dyDescent="0.25">
      <c r="B64" s="8"/>
      <c r="C64" s="12"/>
      <c r="D64" s="8"/>
      <c r="E64" s="8">
        <v>3212</v>
      </c>
      <c r="F64" s="29" t="s">
        <v>90</v>
      </c>
      <c r="G64" s="74">
        <v>28546.47</v>
      </c>
      <c r="H64" s="74"/>
      <c r="I64" s="74"/>
      <c r="J64" s="79">
        <v>29991.02</v>
      </c>
      <c r="K64" s="129">
        <f t="shared" si="17"/>
        <v>105.06034546478075</v>
      </c>
      <c r="L64" s="129"/>
    </row>
    <row r="65" spans="2:12" x14ac:dyDescent="0.25">
      <c r="B65" s="8"/>
      <c r="C65" s="12"/>
      <c r="D65" s="8"/>
      <c r="E65" s="8">
        <v>3213</v>
      </c>
      <c r="F65" s="29" t="s">
        <v>91</v>
      </c>
      <c r="G65" s="74">
        <v>3052.12</v>
      </c>
      <c r="H65" s="74"/>
      <c r="I65" s="74"/>
      <c r="J65" s="79">
        <v>1148.75</v>
      </c>
      <c r="K65" s="129">
        <f t="shared" si="17"/>
        <v>37.637773088869373</v>
      </c>
      <c r="L65" s="129"/>
    </row>
    <row r="66" spans="2:12" s="44" customFormat="1" x14ac:dyDescent="0.25">
      <c r="B66" s="12"/>
      <c r="C66" s="12"/>
      <c r="D66" s="12">
        <v>322</v>
      </c>
      <c r="E66" s="12"/>
      <c r="F66" s="145" t="s">
        <v>92</v>
      </c>
      <c r="G66" s="77">
        <f>SUM(G67:G72)</f>
        <v>56972.939999999995</v>
      </c>
      <c r="H66" s="77">
        <f t="shared" ref="H66:J66" si="24">SUM(H67:H72)</f>
        <v>0</v>
      </c>
      <c r="I66" s="77">
        <f t="shared" si="24"/>
        <v>0</v>
      </c>
      <c r="J66" s="77">
        <f t="shared" si="24"/>
        <v>90497.260000000009</v>
      </c>
      <c r="K66" s="130">
        <f t="shared" si="17"/>
        <v>158.84253120867561</v>
      </c>
      <c r="L66" s="130"/>
    </row>
    <row r="67" spans="2:12" x14ac:dyDescent="0.25">
      <c r="B67" s="8"/>
      <c r="C67" s="12"/>
      <c r="D67" s="8"/>
      <c r="E67" s="8">
        <v>3221</v>
      </c>
      <c r="F67" s="29" t="s">
        <v>93</v>
      </c>
      <c r="G67" s="74">
        <v>6564.54</v>
      </c>
      <c r="H67" s="74"/>
      <c r="I67" s="74"/>
      <c r="J67" s="79">
        <v>6322.15</v>
      </c>
      <c r="K67" s="129">
        <f t="shared" si="17"/>
        <v>96.307585908532815</v>
      </c>
      <c r="L67" s="129"/>
    </row>
    <row r="68" spans="2:12" x14ac:dyDescent="0.25">
      <c r="B68" s="8"/>
      <c r="C68" s="12"/>
      <c r="D68" s="8"/>
      <c r="E68" s="8">
        <v>3222</v>
      </c>
      <c r="F68" s="29" t="s">
        <v>94</v>
      </c>
      <c r="G68" s="74">
        <v>22803.94</v>
      </c>
      <c r="H68" s="74"/>
      <c r="I68" s="74"/>
      <c r="J68" s="79">
        <v>44730.76</v>
      </c>
      <c r="K68" s="129">
        <f t="shared" si="17"/>
        <v>196.15364713290774</v>
      </c>
      <c r="L68" s="129"/>
    </row>
    <row r="69" spans="2:12" x14ac:dyDescent="0.25">
      <c r="B69" s="8"/>
      <c r="C69" s="12"/>
      <c r="D69" s="8"/>
      <c r="E69" s="8">
        <v>3223</v>
      </c>
      <c r="F69" s="29" t="s">
        <v>95</v>
      </c>
      <c r="G69" s="74">
        <v>24772.55</v>
      </c>
      <c r="H69" s="74"/>
      <c r="I69" s="74"/>
      <c r="J69" s="79">
        <v>37422.61</v>
      </c>
      <c r="K69" s="129">
        <f t="shared" si="17"/>
        <v>151.06482780335492</v>
      </c>
      <c r="L69" s="129"/>
    </row>
    <row r="70" spans="2:12" x14ac:dyDescent="0.25">
      <c r="B70" s="8"/>
      <c r="C70" s="12"/>
      <c r="D70" s="8"/>
      <c r="E70" s="8">
        <v>3224</v>
      </c>
      <c r="F70" s="29" t="s">
        <v>96</v>
      </c>
      <c r="G70" s="74">
        <v>1683.96</v>
      </c>
      <c r="H70" s="74"/>
      <c r="I70" s="74"/>
      <c r="J70" s="79">
        <v>1898.64</v>
      </c>
      <c r="K70" s="129">
        <f t="shared" si="17"/>
        <v>112.74852134254971</v>
      </c>
      <c r="L70" s="129"/>
    </row>
    <row r="71" spans="2:12" x14ac:dyDescent="0.25">
      <c r="B71" s="8"/>
      <c r="C71" s="12"/>
      <c r="D71" s="8"/>
      <c r="E71" s="8">
        <v>3225</v>
      </c>
      <c r="F71" s="29" t="s">
        <v>97</v>
      </c>
      <c r="G71" s="74">
        <v>1147.95</v>
      </c>
      <c r="H71" s="74"/>
      <c r="I71" s="74"/>
      <c r="J71" s="79">
        <v>123.1</v>
      </c>
      <c r="K71" s="129">
        <f t="shared" si="17"/>
        <v>10.7234635654863</v>
      </c>
      <c r="L71" s="129"/>
    </row>
    <row r="72" spans="2:12" x14ac:dyDescent="0.25">
      <c r="B72" s="8"/>
      <c r="C72" s="12"/>
      <c r="D72" s="8"/>
      <c r="E72" s="8">
        <v>3227</v>
      </c>
      <c r="F72" s="27" t="s">
        <v>98</v>
      </c>
      <c r="G72" s="74">
        <v>0</v>
      </c>
      <c r="H72" s="74"/>
      <c r="I72" s="74"/>
      <c r="J72" s="79">
        <v>0</v>
      </c>
      <c r="K72" s="129">
        <v>0</v>
      </c>
      <c r="L72" s="129"/>
    </row>
    <row r="73" spans="2:12" s="44" customFormat="1" x14ac:dyDescent="0.25">
      <c r="B73" s="12"/>
      <c r="C73" s="12"/>
      <c r="D73" s="12">
        <v>323</v>
      </c>
      <c r="E73" s="12"/>
      <c r="F73" s="133" t="s">
        <v>99</v>
      </c>
      <c r="G73" s="77">
        <f>SUM(G74:G82)</f>
        <v>24798.03</v>
      </c>
      <c r="H73" s="77">
        <f t="shared" ref="H73:J73" si="25">SUM(H74:H82)</f>
        <v>0</v>
      </c>
      <c r="I73" s="77">
        <f t="shared" si="25"/>
        <v>0</v>
      </c>
      <c r="J73" s="77">
        <f t="shared" si="25"/>
        <v>21912.78</v>
      </c>
      <c r="K73" s="130">
        <f t="shared" si="17"/>
        <v>88.365003187753217</v>
      </c>
      <c r="L73" s="130"/>
    </row>
    <row r="74" spans="2:12" x14ac:dyDescent="0.25">
      <c r="B74" s="8"/>
      <c r="C74" s="12"/>
      <c r="D74" s="8"/>
      <c r="E74" s="8">
        <v>3231</v>
      </c>
      <c r="F74" s="27" t="s">
        <v>100</v>
      </c>
      <c r="G74" s="74">
        <v>6077.84</v>
      </c>
      <c r="H74" s="74"/>
      <c r="I74" s="74"/>
      <c r="J74" s="79">
        <v>7754.97</v>
      </c>
      <c r="K74" s="129">
        <f t="shared" si="17"/>
        <v>127.59417819488503</v>
      </c>
      <c r="L74" s="129"/>
    </row>
    <row r="75" spans="2:12" x14ac:dyDescent="0.25">
      <c r="B75" s="8"/>
      <c r="C75" s="12"/>
      <c r="D75" s="8"/>
      <c r="E75" s="8">
        <v>3232</v>
      </c>
      <c r="F75" s="27" t="s">
        <v>101</v>
      </c>
      <c r="G75" s="74">
        <v>9519.75</v>
      </c>
      <c r="H75" s="74"/>
      <c r="I75" s="74"/>
      <c r="J75" s="79">
        <v>5141.3999999999996</v>
      </c>
      <c r="K75" s="129">
        <f t="shared" si="17"/>
        <v>54.007720790987157</v>
      </c>
      <c r="L75" s="129"/>
    </row>
    <row r="76" spans="2:12" x14ac:dyDescent="0.25">
      <c r="B76" s="8"/>
      <c r="C76" s="12"/>
      <c r="D76" s="8"/>
      <c r="E76" s="8">
        <v>3233</v>
      </c>
      <c r="F76" s="27" t="s">
        <v>102</v>
      </c>
      <c r="G76" s="74">
        <v>0</v>
      </c>
      <c r="H76" s="74"/>
      <c r="I76" s="74"/>
      <c r="J76" s="79">
        <v>604.73</v>
      </c>
      <c r="K76" s="129"/>
      <c r="L76" s="129"/>
    </row>
    <row r="77" spans="2:12" x14ac:dyDescent="0.25">
      <c r="B77" s="8"/>
      <c r="C77" s="12"/>
      <c r="D77" s="8"/>
      <c r="E77" s="8">
        <v>3234</v>
      </c>
      <c r="F77" s="27" t="s">
        <v>103</v>
      </c>
      <c r="G77" s="74">
        <v>3493.51</v>
      </c>
      <c r="H77" s="74"/>
      <c r="I77" s="74"/>
      <c r="J77" s="79">
        <v>3284.65</v>
      </c>
      <c r="K77" s="129">
        <f t="shared" ref="K77:K95" si="26">J77/G77*100</f>
        <v>94.021485554642751</v>
      </c>
      <c r="L77" s="129"/>
    </row>
    <row r="78" spans="2:12" x14ac:dyDescent="0.25">
      <c r="B78" s="8"/>
      <c r="C78" s="12"/>
      <c r="D78" s="8"/>
      <c r="E78" s="8">
        <v>3235</v>
      </c>
      <c r="F78" s="27" t="s">
        <v>104</v>
      </c>
      <c r="G78" s="74">
        <v>243.07</v>
      </c>
      <c r="H78" s="74"/>
      <c r="I78" s="74"/>
      <c r="J78" s="79">
        <v>243.34</v>
      </c>
      <c r="K78" s="129">
        <f t="shared" si="26"/>
        <v>100.11107911301271</v>
      </c>
      <c r="L78" s="129"/>
    </row>
    <row r="79" spans="2:12" x14ac:dyDescent="0.25">
      <c r="B79" s="8"/>
      <c r="C79" s="12"/>
      <c r="D79" s="8"/>
      <c r="E79" s="8">
        <v>3236</v>
      </c>
      <c r="F79" s="27" t="s">
        <v>105</v>
      </c>
      <c r="G79" s="74">
        <v>1830.25</v>
      </c>
      <c r="H79" s="74"/>
      <c r="I79" s="74"/>
      <c r="J79" s="79">
        <v>1066.93</v>
      </c>
      <c r="K79" s="129">
        <f t="shared" si="26"/>
        <v>58.294222100805904</v>
      </c>
      <c r="L79" s="129"/>
    </row>
    <row r="80" spans="2:12" x14ac:dyDescent="0.25">
      <c r="B80" s="8"/>
      <c r="C80" s="12"/>
      <c r="D80" s="8"/>
      <c r="E80" s="8">
        <v>3237</v>
      </c>
      <c r="F80" s="27" t="s">
        <v>106</v>
      </c>
      <c r="G80" s="74">
        <v>1621.13</v>
      </c>
      <c r="H80" s="74"/>
      <c r="I80" s="74"/>
      <c r="J80" s="79">
        <v>1584.15</v>
      </c>
      <c r="K80" s="129">
        <f t="shared" si="26"/>
        <v>97.718875105636187</v>
      </c>
      <c r="L80" s="129"/>
    </row>
    <row r="81" spans="2:12" x14ac:dyDescent="0.25">
      <c r="B81" s="8"/>
      <c r="C81" s="12"/>
      <c r="D81" s="8"/>
      <c r="E81" s="8">
        <v>3238</v>
      </c>
      <c r="F81" s="27" t="s">
        <v>107</v>
      </c>
      <c r="G81" s="74">
        <v>1869.14</v>
      </c>
      <c r="H81" s="74"/>
      <c r="I81" s="74"/>
      <c r="J81" s="79">
        <v>2101.19</v>
      </c>
      <c r="K81" s="129">
        <f t="shared" si="26"/>
        <v>112.41480038948393</v>
      </c>
      <c r="L81" s="129"/>
    </row>
    <row r="82" spans="2:12" x14ac:dyDescent="0.25">
      <c r="B82" s="8"/>
      <c r="C82" s="8"/>
      <c r="D82" s="8"/>
      <c r="E82" s="8">
        <v>3239</v>
      </c>
      <c r="F82" s="27" t="s">
        <v>108</v>
      </c>
      <c r="G82" s="74">
        <v>143.34</v>
      </c>
      <c r="H82" s="74"/>
      <c r="I82" s="74"/>
      <c r="J82" s="79">
        <v>131.41999999999999</v>
      </c>
      <c r="K82" s="129">
        <f t="shared" si="26"/>
        <v>91.684107715920177</v>
      </c>
      <c r="L82" s="129"/>
    </row>
    <row r="83" spans="2:12" s="44" customFormat="1" x14ac:dyDescent="0.25">
      <c r="B83" s="12"/>
      <c r="C83" s="12"/>
      <c r="D83" s="12">
        <v>329</v>
      </c>
      <c r="E83" s="12"/>
      <c r="F83" s="133" t="s">
        <v>109</v>
      </c>
      <c r="G83" s="77">
        <f>SUM(G84:G88)</f>
        <v>7164.17</v>
      </c>
      <c r="H83" s="77">
        <v>0</v>
      </c>
      <c r="I83" s="77">
        <v>0</v>
      </c>
      <c r="J83" s="77">
        <f>SUM(J84:J88)</f>
        <v>10044.529999999999</v>
      </c>
      <c r="K83" s="130">
        <f t="shared" si="26"/>
        <v>140.20507609395085</v>
      </c>
      <c r="L83" s="130"/>
    </row>
    <row r="84" spans="2:12" x14ac:dyDescent="0.25">
      <c r="B84" s="8"/>
      <c r="C84" s="8"/>
      <c r="D84" s="8"/>
      <c r="E84" s="8">
        <v>3292</v>
      </c>
      <c r="F84" s="27" t="s">
        <v>110</v>
      </c>
      <c r="G84" s="74">
        <v>2075.39</v>
      </c>
      <c r="H84" s="74"/>
      <c r="I84" s="74"/>
      <c r="J84" s="79">
        <v>1716.38</v>
      </c>
      <c r="K84" s="129">
        <f t="shared" si="26"/>
        <v>82.701564525221769</v>
      </c>
      <c r="L84" s="129"/>
    </row>
    <row r="85" spans="2:12" x14ac:dyDescent="0.25">
      <c r="B85" s="8"/>
      <c r="C85" s="8"/>
      <c r="D85" s="8"/>
      <c r="E85" s="8">
        <v>3293</v>
      </c>
      <c r="F85" s="27" t="s">
        <v>111</v>
      </c>
      <c r="G85" s="74">
        <v>18.43</v>
      </c>
      <c r="H85" s="74"/>
      <c r="I85" s="74"/>
      <c r="J85" s="79">
        <v>0</v>
      </c>
      <c r="K85" s="129">
        <f t="shared" si="26"/>
        <v>0</v>
      </c>
      <c r="L85" s="129"/>
    </row>
    <row r="86" spans="2:12" x14ac:dyDescent="0.25">
      <c r="B86" s="8"/>
      <c r="C86" s="8"/>
      <c r="D86" s="8"/>
      <c r="E86" s="8">
        <v>3294</v>
      </c>
      <c r="F86" s="27" t="s">
        <v>112</v>
      </c>
      <c r="G86" s="74">
        <v>172.54</v>
      </c>
      <c r="H86" s="74"/>
      <c r="I86" s="74"/>
      <c r="J86" s="79">
        <v>176.36</v>
      </c>
      <c r="K86" s="129">
        <f t="shared" si="26"/>
        <v>102.21397936710331</v>
      </c>
      <c r="L86" s="129"/>
    </row>
    <row r="87" spans="2:12" x14ac:dyDescent="0.25">
      <c r="B87" s="8"/>
      <c r="C87" s="8"/>
      <c r="D87" s="8"/>
      <c r="E87" s="8">
        <v>3295</v>
      </c>
      <c r="F87" s="27" t="s">
        <v>190</v>
      </c>
      <c r="G87" s="74">
        <v>1507.73</v>
      </c>
      <c r="H87" s="74"/>
      <c r="I87" s="74"/>
      <c r="J87" s="79">
        <v>1804.43</v>
      </c>
      <c r="K87" s="129">
        <f t="shared" si="26"/>
        <v>119.67858966791137</v>
      </c>
      <c r="L87" s="129"/>
    </row>
    <row r="88" spans="2:12" x14ac:dyDescent="0.25">
      <c r="B88" s="8"/>
      <c r="C88" s="8"/>
      <c r="D88" s="8"/>
      <c r="E88" s="8">
        <v>3299</v>
      </c>
      <c r="F88" s="27" t="s">
        <v>109</v>
      </c>
      <c r="G88" s="74">
        <v>3390.08</v>
      </c>
      <c r="H88" s="74"/>
      <c r="I88" s="74"/>
      <c r="J88" s="79">
        <v>6347.36</v>
      </c>
      <c r="K88" s="129">
        <f t="shared" si="26"/>
        <v>187.2333396262035</v>
      </c>
      <c r="L88" s="129"/>
    </row>
    <row r="89" spans="2:12" s="61" customFormat="1" x14ac:dyDescent="0.25">
      <c r="B89" s="57"/>
      <c r="C89" s="57">
        <v>34</v>
      </c>
      <c r="D89" s="57"/>
      <c r="E89" s="57"/>
      <c r="F89" s="71" t="s">
        <v>113</v>
      </c>
      <c r="G89" s="76">
        <f>G90</f>
        <v>860.18000000000006</v>
      </c>
      <c r="H89" s="76">
        <v>580</v>
      </c>
      <c r="I89" s="76">
        <v>0</v>
      </c>
      <c r="J89" s="76">
        <f t="shared" ref="J89" si="27">J90</f>
        <v>648.86</v>
      </c>
      <c r="K89" s="130">
        <f t="shared" si="26"/>
        <v>75.433048896742534</v>
      </c>
      <c r="L89" s="130">
        <f t="shared" si="18"/>
        <v>111.87241379310345</v>
      </c>
    </row>
    <row r="90" spans="2:12" s="44" customFormat="1" x14ac:dyDescent="0.25">
      <c r="B90" s="12"/>
      <c r="C90" s="12"/>
      <c r="D90" s="12">
        <v>343</v>
      </c>
      <c r="E90" s="12"/>
      <c r="F90" s="133" t="s">
        <v>115</v>
      </c>
      <c r="G90" s="77">
        <f>G91+G92</f>
        <v>860.18000000000006</v>
      </c>
      <c r="H90" s="77">
        <f t="shared" ref="H90:J90" si="28">H91+H92</f>
        <v>0</v>
      </c>
      <c r="I90" s="77">
        <f t="shared" si="28"/>
        <v>0</v>
      </c>
      <c r="J90" s="77">
        <f t="shared" si="28"/>
        <v>648.86</v>
      </c>
      <c r="K90" s="130">
        <f t="shared" si="26"/>
        <v>75.433048896742534</v>
      </c>
      <c r="L90" s="130"/>
    </row>
    <row r="91" spans="2:12" x14ac:dyDescent="0.25">
      <c r="B91" s="8"/>
      <c r="C91" s="8"/>
      <c r="D91" s="8"/>
      <c r="E91" s="8">
        <v>3431</v>
      </c>
      <c r="F91" s="27" t="s">
        <v>114</v>
      </c>
      <c r="G91" s="74">
        <v>850.69</v>
      </c>
      <c r="H91" s="74"/>
      <c r="I91" s="74"/>
      <c r="J91" s="79">
        <v>648.46</v>
      </c>
      <c r="K91" s="129">
        <f t="shared" si="26"/>
        <v>76.227532943845588</v>
      </c>
      <c r="L91" s="129"/>
    </row>
    <row r="92" spans="2:12" x14ac:dyDescent="0.25">
      <c r="B92" s="8"/>
      <c r="C92" s="8"/>
      <c r="D92" s="8"/>
      <c r="E92" s="8">
        <v>3433</v>
      </c>
      <c r="F92" s="27" t="s">
        <v>116</v>
      </c>
      <c r="G92" s="74">
        <v>9.49</v>
      </c>
      <c r="H92" s="74"/>
      <c r="I92" s="74"/>
      <c r="J92" s="79">
        <v>0.4</v>
      </c>
      <c r="K92" s="129">
        <f t="shared" si="26"/>
        <v>4.2149631190727082</v>
      </c>
      <c r="L92" s="129"/>
    </row>
    <row r="93" spans="2:12" s="61" customFormat="1" ht="28.9" customHeight="1" x14ac:dyDescent="0.25">
      <c r="B93" s="57"/>
      <c r="C93" s="57">
        <v>37</v>
      </c>
      <c r="D93" s="57"/>
      <c r="E93" s="57"/>
      <c r="F93" s="70" t="s">
        <v>117</v>
      </c>
      <c r="G93" s="76">
        <f>G94</f>
        <v>9171.2900000000009</v>
      </c>
      <c r="H93" s="76">
        <v>7500</v>
      </c>
      <c r="I93" s="76">
        <v>0</v>
      </c>
      <c r="J93" s="76">
        <f t="shared" ref="H93:J94" si="29">J94</f>
        <v>9063.01</v>
      </c>
      <c r="K93" s="130">
        <f t="shared" si="26"/>
        <v>98.819359108696801</v>
      </c>
      <c r="L93" s="130">
        <f t="shared" si="18"/>
        <v>120.84013333333334</v>
      </c>
    </row>
    <row r="94" spans="2:12" s="105" customFormat="1" ht="15" customHeight="1" x14ac:dyDescent="0.2">
      <c r="B94" s="12"/>
      <c r="C94" s="12"/>
      <c r="D94" s="12">
        <v>372</v>
      </c>
      <c r="E94" s="12"/>
      <c r="F94" s="12" t="s">
        <v>118</v>
      </c>
      <c r="G94" s="77">
        <f>G95</f>
        <v>9171.2900000000009</v>
      </c>
      <c r="H94" s="77">
        <f t="shared" si="29"/>
        <v>0</v>
      </c>
      <c r="I94" s="77">
        <f t="shared" si="29"/>
        <v>0</v>
      </c>
      <c r="J94" s="77">
        <f t="shared" si="29"/>
        <v>9063.01</v>
      </c>
      <c r="K94" s="130">
        <f t="shared" si="26"/>
        <v>98.819359108696801</v>
      </c>
      <c r="L94" s="130"/>
    </row>
    <row r="95" spans="2:12" s="131" customFormat="1" ht="15" customHeight="1" x14ac:dyDescent="0.2">
      <c r="B95" s="8"/>
      <c r="C95" s="8"/>
      <c r="D95" s="8"/>
      <c r="E95" s="8">
        <v>3722</v>
      </c>
      <c r="F95" s="8" t="s">
        <v>119</v>
      </c>
      <c r="G95" s="74">
        <v>9171.2900000000009</v>
      </c>
      <c r="H95" s="74"/>
      <c r="I95" s="74"/>
      <c r="J95" s="79">
        <v>9063.01</v>
      </c>
      <c r="K95" s="129">
        <f t="shared" si="26"/>
        <v>98.819359108696801</v>
      </c>
      <c r="L95" s="129"/>
    </row>
    <row r="96" spans="2:12" s="141" customFormat="1" ht="14.45" customHeight="1" x14ac:dyDescent="0.2">
      <c r="B96" s="57"/>
      <c r="C96" s="57">
        <v>38</v>
      </c>
      <c r="D96" s="57"/>
      <c r="E96" s="57"/>
      <c r="F96" s="57" t="s">
        <v>120</v>
      </c>
      <c r="G96" s="76">
        <f>G97</f>
        <v>0</v>
      </c>
      <c r="H96" s="76">
        <v>450</v>
      </c>
      <c r="I96" s="76">
        <v>0</v>
      </c>
      <c r="J96" s="76">
        <f t="shared" ref="H96:J97" si="30">J97</f>
        <v>441.94</v>
      </c>
      <c r="K96" s="130">
        <v>0</v>
      </c>
      <c r="L96" s="130">
        <f t="shared" si="18"/>
        <v>98.208888888888893</v>
      </c>
    </row>
    <row r="97" spans="2:12" s="105" customFormat="1" ht="15" customHeight="1" x14ac:dyDescent="0.2">
      <c r="B97" s="12"/>
      <c r="C97" s="12"/>
      <c r="D97" s="12">
        <v>381</v>
      </c>
      <c r="E97" s="12"/>
      <c r="F97" s="12" t="s">
        <v>79</v>
      </c>
      <c r="G97" s="77">
        <f>G98</f>
        <v>0</v>
      </c>
      <c r="H97" s="77">
        <f t="shared" si="30"/>
        <v>0</v>
      </c>
      <c r="I97" s="77">
        <f t="shared" si="30"/>
        <v>0</v>
      </c>
      <c r="J97" s="77">
        <f t="shared" si="30"/>
        <v>441.94</v>
      </c>
      <c r="K97" s="130">
        <v>0</v>
      </c>
      <c r="L97" s="130"/>
    </row>
    <row r="98" spans="2:12" s="131" customFormat="1" ht="15" customHeight="1" x14ac:dyDescent="0.2">
      <c r="B98" s="8"/>
      <c r="C98" s="8"/>
      <c r="D98" s="8"/>
      <c r="E98" s="8">
        <v>3812</v>
      </c>
      <c r="F98" s="8" t="s">
        <v>121</v>
      </c>
      <c r="G98" s="74">
        <v>0</v>
      </c>
      <c r="H98" s="74"/>
      <c r="I98" s="74"/>
      <c r="J98" s="79">
        <v>441.94</v>
      </c>
      <c r="K98" s="129">
        <v>0</v>
      </c>
      <c r="L98" s="129"/>
    </row>
    <row r="99" spans="2:12" s="44" customFormat="1" x14ac:dyDescent="0.25">
      <c r="B99" s="10">
        <v>4</v>
      </c>
      <c r="C99" s="10"/>
      <c r="D99" s="10"/>
      <c r="E99" s="10"/>
      <c r="F99" s="60" t="s">
        <v>5</v>
      </c>
      <c r="G99" s="77">
        <f>G100+G106</f>
        <v>10790.570000000002</v>
      </c>
      <c r="H99" s="77">
        <f t="shared" ref="H99:J99" si="31">H100+H106</f>
        <v>15930</v>
      </c>
      <c r="I99" s="77">
        <f t="shared" si="31"/>
        <v>0</v>
      </c>
      <c r="J99" s="77">
        <f t="shared" si="31"/>
        <v>9277.5099999999984</v>
      </c>
      <c r="K99" s="130">
        <f t="shared" ref="K99:K105" si="32">J99/G99*100</f>
        <v>85.977941851079194</v>
      </c>
      <c r="L99" s="130">
        <f t="shared" si="18"/>
        <v>58.239234149403629</v>
      </c>
    </row>
    <row r="100" spans="2:12" s="61" customFormat="1" ht="22.15" customHeight="1" x14ac:dyDescent="0.25">
      <c r="B100" s="59"/>
      <c r="C100" s="59">
        <v>42</v>
      </c>
      <c r="D100" s="59"/>
      <c r="E100" s="59"/>
      <c r="F100" s="72" t="s">
        <v>6</v>
      </c>
      <c r="G100" s="76">
        <f>G101+G104</f>
        <v>10790.570000000002</v>
      </c>
      <c r="H100" s="76">
        <v>12800</v>
      </c>
      <c r="I100" s="76">
        <v>0</v>
      </c>
      <c r="J100" s="76">
        <f t="shared" ref="J100" si="33">J101+J104</f>
        <v>6152.5099999999993</v>
      </c>
      <c r="K100" s="130">
        <f t="shared" si="32"/>
        <v>57.017469883425974</v>
      </c>
      <c r="L100" s="130">
        <f t="shared" si="18"/>
        <v>48.066484374999995</v>
      </c>
    </row>
    <row r="101" spans="2:12" s="44" customFormat="1" x14ac:dyDescent="0.25">
      <c r="B101" s="7"/>
      <c r="C101" s="7"/>
      <c r="D101" s="12">
        <v>422</v>
      </c>
      <c r="E101" s="12"/>
      <c r="F101" s="133" t="s">
        <v>36</v>
      </c>
      <c r="G101" s="77">
        <f>G102+G103</f>
        <v>9147.2200000000012</v>
      </c>
      <c r="H101" s="77">
        <f t="shared" ref="H101:J101" si="34">H102+H103</f>
        <v>0</v>
      </c>
      <c r="I101" s="77">
        <f t="shared" si="34"/>
        <v>0</v>
      </c>
      <c r="J101" s="77">
        <f t="shared" si="34"/>
        <v>4734.9799999999996</v>
      </c>
      <c r="K101" s="130">
        <f t="shared" si="32"/>
        <v>51.764142548227753</v>
      </c>
      <c r="L101" s="130"/>
    </row>
    <row r="102" spans="2:12" x14ac:dyDescent="0.25">
      <c r="B102" s="11"/>
      <c r="C102" s="11"/>
      <c r="D102" s="8"/>
      <c r="E102" s="8">
        <v>4221</v>
      </c>
      <c r="F102" s="27" t="s">
        <v>122</v>
      </c>
      <c r="G102" s="74">
        <v>6704.72</v>
      </c>
      <c r="H102" s="74"/>
      <c r="I102" s="78"/>
      <c r="J102" s="79">
        <v>3603.69</v>
      </c>
      <c r="K102" s="129">
        <f t="shared" si="32"/>
        <v>53.748553258003319</v>
      </c>
      <c r="L102" s="129"/>
    </row>
    <row r="103" spans="2:12" x14ac:dyDescent="0.25">
      <c r="B103" s="11"/>
      <c r="C103" s="11"/>
      <c r="D103" s="8"/>
      <c r="E103" s="8">
        <v>4227</v>
      </c>
      <c r="F103" s="27" t="s">
        <v>123</v>
      </c>
      <c r="G103" s="74">
        <v>2442.5</v>
      </c>
      <c r="H103" s="74"/>
      <c r="I103" s="78"/>
      <c r="J103" s="79">
        <v>1131.29</v>
      </c>
      <c r="K103" s="129">
        <f t="shared" si="32"/>
        <v>46.316888433981575</v>
      </c>
      <c r="L103" s="129"/>
    </row>
    <row r="104" spans="2:12" s="44" customFormat="1" x14ac:dyDescent="0.25">
      <c r="B104" s="7"/>
      <c r="C104" s="7"/>
      <c r="D104" s="12">
        <v>424</v>
      </c>
      <c r="E104" s="12"/>
      <c r="F104" s="133" t="s">
        <v>124</v>
      </c>
      <c r="G104" s="77">
        <f>G105</f>
        <v>1643.35</v>
      </c>
      <c r="H104" s="77">
        <f t="shared" ref="H104:J104" si="35">H105</f>
        <v>0</v>
      </c>
      <c r="I104" s="77">
        <f t="shared" si="35"/>
        <v>0</v>
      </c>
      <c r="J104" s="77">
        <f t="shared" si="35"/>
        <v>1417.53</v>
      </c>
      <c r="K104" s="130">
        <f t="shared" si="32"/>
        <v>86.258557215444071</v>
      </c>
      <c r="L104" s="130"/>
    </row>
    <row r="105" spans="2:12" x14ac:dyDescent="0.25">
      <c r="B105" s="11"/>
      <c r="C105" s="11"/>
      <c r="D105" s="8"/>
      <c r="E105" s="8">
        <v>4241</v>
      </c>
      <c r="F105" s="27" t="s">
        <v>125</v>
      </c>
      <c r="G105" s="74">
        <v>1643.35</v>
      </c>
      <c r="H105" s="74"/>
      <c r="I105" s="78"/>
      <c r="J105" s="79">
        <v>1417.53</v>
      </c>
      <c r="K105" s="129">
        <f t="shared" si="32"/>
        <v>86.258557215444071</v>
      </c>
      <c r="L105" s="129"/>
    </row>
    <row r="106" spans="2:12" s="61" customFormat="1" x14ac:dyDescent="0.25">
      <c r="B106" s="59"/>
      <c r="C106" s="59">
        <v>45</v>
      </c>
      <c r="D106" s="57"/>
      <c r="E106" s="57"/>
      <c r="F106" s="71" t="s">
        <v>251</v>
      </c>
      <c r="G106" s="76">
        <f>G107</f>
        <v>0</v>
      </c>
      <c r="H106" s="76">
        <v>3130</v>
      </c>
      <c r="I106" s="76">
        <v>0</v>
      </c>
      <c r="J106" s="76">
        <f t="shared" ref="H106:J107" si="36">J107</f>
        <v>3125</v>
      </c>
      <c r="K106" s="130">
        <v>0</v>
      </c>
      <c r="L106" s="130">
        <f t="shared" si="18"/>
        <v>99.840255591054316</v>
      </c>
    </row>
    <row r="107" spans="2:12" s="44" customFormat="1" x14ac:dyDescent="0.25">
      <c r="B107" s="7"/>
      <c r="C107" s="7"/>
      <c r="D107" s="12">
        <v>451</v>
      </c>
      <c r="E107" s="12"/>
      <c r="F107" s="133" t="s">
        <v>126</v>
      </c>
      <c r="G107" s="77">
        <f>G108</f>
        <v>0</v>
      </c>
      <c r="H107" s="77">
        <f t="shared" si="36"/>
        <v>0</v>
      </c>
      <c r="I107" s="77">
        <f t="shared" si="36"/>
        <v>0</v>
      </c>
      <c r="J107" s="77">
        <f t="shared" si="36"/>
        <v>3125</v>
      </c>
      <c r="K107" s="130">
        <v>0</v>
      </c>
      <c r="L107" s="130"/>
    </row>
    <row r="108" spans="2:12" x14ac:dyDescent="0.25">
      <c r="B108" s="11"/>
      <c r="C108" s="11"/>
      <c r="D108" s="8"/>
      <c r="E108" s="8">
        <v>4511</v>
      </c>
      <c r="F108" s="27" t="s">
        <v>126</v>
      </c>
      <c r="G108" s="74">
        <v>0</v>
      </c>
      <c r="H108" s="74"/>
      <c r="I108" s="78"/>
      <c r="J108" s="79">
        <v>3125</v>
      </c>
      <c r="K108" s="129">
        <v>0</v>
      </c>
      <c r="L108" s="129"/>
    </row>
  </sheetData>
  <mergeCells count="9">
    <mergeCell ref="A1:L1"/>
    <mergeCell ref="B3:L3"/>
    <mergeCell ref="B5:L5"/>
    <mergeCell ref="B7:L7"/>
    <mergeCell ref="B49:F49"/>
    <mergeCell ref="B10:F10"/>
    <mergeCell ref="B48:F48"/>
    <mergeCell ref="B9:F9"/>
    <mergeCell ref="B46:F46"/>
  </mergeCells>
  <pageMargins left="0.7" right="0.7" top="0.75" bottom="0.75" header="0.3" footer="0.3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64"/>
  <sheetViews>
    <sheetView workbookViewId="0">
      <selection activeCell="B1" sqref="B1:H1"/>
    </sheetView>
  </sheetViews>
  <sheetFormatPr defaultRowHeight="15" x14ac:dyDescent="0.25"/>
  <cols>
    <col min="1" max="1" width="2.42578125" customWidth="1"/>
    <col min="2" max="2" width="34.5703125" customWidth="1"/>
    <col min="3" max="3" width="13.28515625" customWidth="1"/>
    <col min="4" max="4" width="14.42578125" customWidth="1"/>
    <col min="5" max="5" width="11.140625" customWidth="1"/>
    <col min="6" max="6" width="12.5703125" customWidth="1"/>
    <col min="7" max="7" width="7.7109375" customWidth="1"/>
    <col min="8" max="8" width="8.7109375" customWidth="1"/>
  </cols>
  <sheetData>
    <row r="1" spans="2:12" ht="47.25" customHeight="1" x14ac:dyDescent="0.25">
      <c r="B1" s="244" t="s">
        <v>284</v>
      </c>
      <c r="C1" s="244"/>
      <c r="D1" s="244"/>
      <c r="E1" s="244"/>
      <c r="F1" s="244"/>
      <c r="G1" s="244"/>
      <c r="H1" s="244"/>
      <c r="I1" s="15"/>
      <c r="J1" s="15"/>
      <c r="K1" s="15"/>
      <c r="L1" s="15"/>
    </row>
    <row r="2" spans="2:12" ht="15" customHeight="1" x14ac:dyDescent="0.25">
      <c r="C2" s="203"/>
    </row>
    <row r="3" spans="2:12" ht="15" customHeight="1" x14ac:dyDescent="0.25">
      <c r="B3" s="245" t="s">
        <v>11</v>
      </c>
      <c r="C3" s="245"/>
      <c r="D3" s="245"/>
      <c r="E3" s="245"/>
      <c r="F3" s="245"/>
      <c r="G3" s="245"/>
      <c r="H3" s="245"/>
    </row>
    <row r="4" spans="2:12" ht="15" customHeight="1" x14ac:dyDescent="0.25">
      <c r="B4" s="199"/>
      <c r="C4" s="199"/>
      <c r="D4" s="199"/>
      <c r="E4" s="199"/>
      <c r="F4" s="200"/>
      <c r="G4" s="200"/>
      <c r="H4" s="200"/>
    </row>
    <row r="5" spans="2:12" ht="15.75" customHeight="1" x14ac:dyDescent="0.25">
      <c r="B5" s="244" t="s">
        <v>40</v>
      </c>
      <c r="C5" s="244"/>
      <c r="D5" s="244"/>
      <c r="E5" s="244"/>
      <c r="F5" s="244"/>
      <c r="G5" s="244"/>
      <c r="H5" s="244"/>
    </row>
    <row r="6" spans="2:12" ht="15" customHeight="1" x14ac:dyDescent="0.25">
      <c r="B6" s="2"/>
      <c r="C6" s="2"/>
      <c r="D6" s="2"/>
      <c r="E6" s="2"/>
      <c r="F6" s="3"/>
      <c r="G6" s="3"/>
      <c r="H6" s="3"/>
    </row>
    <row r="7" spans="2:12" s="103" customFormat="1" ht="42" customHeight="1" x14ac:dyDescent="0.2">
      <c r="B7" s="146" t="s">
        <v>7</v>
      </c>
      <c r="C7" s="146" t="s">
        <v>59</v>
      </c>
      <c r="D7" s="146" t="s">
        <v>245</v>
      </c>
      <c r="E7" s="146" t="s">
        <v>246</v>
      </c>
      <c r="F7" s="146" t="s">
        <v>60</v>
      </c>
      <c r="G7" s="146" t="s">
        <v>23</v>
      </c>
      <c r="H7" s="146" t="s">
        <v>23</v>
      </c>
    </row>
    <row r="8" spans="2:12" s="117" customFormat="1" ht="13.9" customHeight="1" x14ac:dyDescent="0.2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 t="s">
        <v>37</v>
      </c>
      <c r="H8" s="22" t="s">
        <v>247</v>
      </c>
    </row>
    <row r="9" spans="2:12" s="183" customFormat="1" ht="12" customHeight="1" x14ac:dyDescent="0.2">
      <c r="B9" s="168" t="s">
        <v>275</v>
      </c>
      <c r="C9" s="134">
        <f>C10+C13+C16+C20+C24+C30</f>
        <v>880458.4600000002</v>
      </c>
      <c r="D9" s="134">
        <f>D10+D13+D16+D20+D24+D30</f>
        <v>1075662</v>
      </c>
      <c r="E9" s="134">
        <v>0</v>
      </c>
      <c r="F9" s="134">
        <f t="shared" ref="F9" si="0">F10+F13+F16+F20+F24+F30</f>
        <v>1037172.58</v>
      </c>
      <c r="G9" s="106">
        <f>F9/C9*100</f>
        <v>117.79914977476618</v>
      </c>
      <c r="H9" s="106">
        <f>F9/D9*100</f>
        <v>96.421792347410246</v>
      </c>
    </row>
    <row r="10" spans="2:12" s="44" customFormat="1" ht="15" customHeight="1" x14ac:dyDescent="0.25">
      <c r="B10" s="58" t="s">
        <v>17</v>
      </c>
      <c r="C10" s="83">
        <f>C11+C12</f>
        <v>58975.58</v>
      </c>
      <c r="D10" s="83">
        <f t="shared" ref="D10:F10" si="1">D11+D12</f>
        <v>74132</v>
      </c>
      <c r="E10" s="83">
        <f t="shared" si="1"/>
        <v>0</v>
      </c>
      <c r="F10" s="83">
        <f t="shared" si="1"/>
        <v>69308.72</v>
      </c>
      <c r="G10" s="106">
        <f t="shared" ref="G10:G56" si="2">F10/C10*100</f>
        <v>117.52104854246453</v>
      </c>
      <c r="H10" s="106">
        <f t="shared" ref="H10:H53" si="3">F10/D10*100</f>
        <v>93.493659957912911</v>
      </c>
    </row>
    <row r="11" spans="2:12" ht="15" customHeight="1" x14ac:dyDescent="0.25">
      <c r="B11" s="164" t="s">
        <v>229</v>
      </c>
      <c r="C11" s="84">
        <v>17272.21</v>
      </c>
      <c r="D11" s="84">
        <v>38770</v>
      </c>
      <c r="E11" s="84">
        <v>0</v>
      </c>
      <c r="F11" s="107">
        <v>29715.72</v>
      </c>
      <c r="G11" s="108">
        <f t="shared" si="2"/>
        <v>172.04353119838169</v>
      </c>
      <c r="H11" s="108">
        <f t="shared" si="3"/>
        <v>76.646169718854779</v>
      </c>
    </row>
    <row r="12" spans="2:12" ht="15" customHeight="1" x14ac:dyDescent="0.25">
      <c r="B12" s="165" t="s">
        <v>230</v>
      </c>
      <c r="C12" s="84">
        <v>41703.370000000003</v>
      </c>
      <c r="D12" s="84">
        <v>35362</v>
      </c>
      <c r="E12" s="84">
        <v>0</v>
      </c>
      <c r="F12" s="107">
        <v>39593</v>
      </c>
      <c r="G12" s="108">
        <f t="shared" si="2"/>
        <v>94.939569631902643</v>
      </c>
      <c r="H12" s="108">
        <f t="shared" si="3"/>
        <v>111.96482099428766</v>
      </c>
    </row>
    <row r="13" spans="2:12" s="105" customFormat="1" ht="12.75" x14ac:dyDescent="0.2">
      <c r="B13" s="58" t="s">
        <v>129</v>
      </c>
      <c r="C13" s="83">
        <v>575.63</v>
      </c>
      <c r="D13" s="83">
        <v>4130</v>
      </c>
      <c r="E13" s="109">
        <v>0</v>
      </c>
      <c r="F13" s="110">
        <v>4555.74</v>
      </c>
      <c r="G13" s="106">
        <f t="shared" si="2"/>
        <v>791.43547070166596</v>
      </c>
      <c r="H13" s="106">
        <f t="shared" si="3"/>
        <v>110.30847457627118</v>
      </c>
    </row>
    <row r="14" spans="2:12" x14ac:dyDescent="0.25">
      <c r="B14" s="166" t="s">
        <v>228</v>
      </c>
      <c r="C14" s="84">
        <v>575.63</v>
      </c>
      <c r="D14" s="84">
        <v>4130</v>
      </c>
      <c r="E14" s="111">
        <v>0</v>
      </c>
      <c r="F14" s="107">
        <v>4555.74</v>
      </c>
      <c r="G14" s="108">
        <f t="shared" si="2"/>
        <v>791.43547070166596</v>
      </c>
      <c r="H14" s="108">
        <f t="shared" si="3"/>
        <v>110.30847457627118</v>
      </c>
    </row>
    <row r="15" spans="2:12" x14ac:dyDescent="0.25">
      <c r="B15" s="166" t="s">
        <v>227</v>
      </c>
      <c r="C15" s="84">
        <v>575.63</v>
      </c>
      <c r="D15" s="84">
        <v>4130</v>
      </c>
      <c r="E15" s="111">
        <v>0</v>
      </c>
      <c r="F15" s="107">
        <v>4555.74</v>
      </c>
      <c r="G15" s="108">
        <f t="shared" si="2"/>
        <v>791.43547070166596</v>
      </c>
      <c r="H15" s="108">
        <f t="shared" si="3"/>
        <v>110.30847457627118</v>
      </c>
    </row>
    <row r="16" spans="2:12" s="44" customFormat="1" x14ac:dyDescent="0.25">
      <c r="B16" s="58" t="s">
        <v>19</v>
      </c>
      <c r="C16" s="83">
        <f>C17+C19</f>
        <v>9107.5499999999993</v>
      </c>
      <c r="D16" s="83">
        <f t="shared" ref="D16:F16" si="4">D17+D19</f>
        <v>13820</v>
      </c>
      <c r="E16" s="83">
        <f t="shared" si="4"/>
        <v>0</v>
      </c>
      <c r="F16" s="83">
        <f t="shared" si="4"/>
        <v>12166.189999999999</v>
      </c>
      <c r="G16" s="106">
        <f t="shared" si="2"/>
        <v>133.58356528374807</v>
      </c>
      <c r="H16" s="106">
        <f t="shared" si="3"/>
        <v>88.033212735166416</v>
      </c>
    </row>
    <row r="17" spans="2:8" x14ac:dyDescent="0.25">
      <c r="B17" s="166" t="s">
        <v>225</v>
      </c>
      <c r="C17" s="84">
        <v>1324.57</v>
      </c>
      <c r="D17" s="84">
        <v>5600</v>
      </c>
      <c r="E17" s="111">
        <v>0</v>
      </c>
      <c r="F17" s="107">
        <v>3947.39</v>
      </c>
      <c r="G17" s="108">
        <f t="shared" si="2"/>
        <v>298.01294004846858</v>
      </c>
      <c r="H17" s="108">
        <f t="shared" si="3"/>
        <v>70.489107142857137</v>
      </c>
    </row>
    <row r="18" spans="2:8" x14ac:dyDescent="0.25">
      <c r="B18" s="28" t="s">
        <v>226</v>
      </c>
      <c r="C18" s="84">
        <v>1324.57</v>
      </c>
      <c r="D18" s="84">
        <v>5600</v>
      </c>
      <c r="E18" s="111">
        <v>0</v>
      </c>
      <c r="F18" s="107">
        <v>3947.39</v>
      </c>
      <c r="G18" s="108">
        <f t="shared" si="2"/>
        <v>298.01294004846858</v>
      </c>
      <c r="H18" s="108">
        <f t="shared" si="3"/>
        <v>70.489107142857137</v>
      </c>
    </row>
    <row r="19" spans="2:8" x14ac:dyDescent="0.25">
      <c r="B19" s="28" t="s">
        <v>272</v>
      </c>
      <c r="C19" s="84">
        <v>7782.98</v>
      </c>
      <c r="D19" s="84">
        <v>8220</v>
      </c>
      <c r="E19" s="111"/>
      <c r="F19" s="107">
        <v>8218.7999999999993</v>
      </c>
      <c r="G19" s="108">
        <f t="shared" si="2"/>
        <v>105.59965463100252</v>
      </c>
      <c r="H19" s="108">
        <f t="shared" si="3"/>
        <v>99.985401459854003</v>
      </c>
    </row>
    <row r="20" spans="2:8" s="44" customFormat="1" x14ac:dyDescent="0.25">
      <c r="B20" s="58" t="s">
        <v>132</v>
      </c>
      <c r="C20" s="83">
        <f>C21+C23</f>
        <v>37123.770000000004</v>
      </c>
      <c r="D20" s="83">
        <f>D21+D23</f>
        <v>11860</v>
      </c>
      <c r="E20" s="83">
        <f t="shared" ref="E20:F20" si="5">E21+E23</f>
        <v>0</v>
      </c>
      <c r="F20" s="83">
        <f t="shared" si="5"/>
        <v>13529.84</v>
      </c>
      <c r="G20" s="106">
        <f t="shared" si="2"/>
        <v>36.44522094604077</v>
      </c>
      <c r="H20" s="106">
        <f t="shared" si="3"/>
        <v>114.0795952782462</v>
      </c>
    </row>
    <row r="21" spans="2:8" s="36" customFormat="1" x14ac:dyDescent="0.25">
      <c r="B21" s="167" t="s">
        <v>208</v>
      </c>
      <c r="C21" s="112">
        <v>36409.72</v>
      </c>
      <c r="D21" s="112">
        <v>10170</v>
      </c>
      <c r="E21" s="113">
        <v>0</v>
      </c>
      <c r="F21" s="114">
        <v>11840.31</v>
      </c>
      <c r="G21" s="108">
        <f t="shared" si="2"/>
        <v>32.519640359772055</v>
      </c>
      <c r="H21" s="108">
        <f t="shared" si="3"/>
        <v>116.42389380530973</v>
      </c>
    </row>
    <row r="22" spans="2:8" x14ac:dyDescent="0.25">
      <c r="B22" s="28" t="s">
        <v>209</v>
      </c>
      <c r="C22" s="84">
        <v>36409.72</v>
      </c>
      <c r="D22" s="84">
        <v>10170</v>
      </c>
      <c r="E22" s="111">
        <v>0</v>
      </c>
      <c r="F22" s="107">
        <v>11840.31</v>
      </c>
      <c r="G22" s="108">
        <f t="shared" si="2"/>
        <v>32.519640359772055</v>
      </c>
      <c r="H22" s="108">
        <f t="shared" si="3"/>
        <v>116.42389380530973</v>
      </c>
    </row>
    <row r="23" spans="2:8" ht="15" customHeight="1" x14ac:dyDescent="0.25">
      <c r="B23" s="28" t="s">
        <v>273</v>
      </c>
      <c r="C23" s="84">
        <v>714.05</v>
      </c>
      <c r="D23" s="84">
        <v>1690</v>
      </c>
      <c r="E23" s="111"/>
      <c r="F23" s="107">
        <v>1689.53</v>
      </c>
      <c r="G23" s="108">
        <f t="shared" si="2"/>
        <v>236.61228205307751</v>
      </c>
      <c r="H23" s="108">
        <f t="shared" si="3"/>
        <v>99.972189349112426</v>
      </c>
    </row>
    <row r="24" spans="2:8" s="44" customFormat="1" x14ac:dyDescent="0.25">
      <c r="B24" s="58" t="s">
        <v>134</v>
      </c>
      <c r="C24" s="83">
        <f>C25+C28</f>
        <v>774642.14000000013</v>
      </c>
      <c r="D24" s="83">
        <f t="shared" ref="D24:F24" si="6">D25+D28</f>
        <v>971720</v>
      </c>
      <c r="E24" s="83">
        <f t="shared" si="6"/>
        <v>0</v>
      </c>
      <c r="F24" s="83">
        <f t="shared" si="6"/>
        <v>937612.09</v>
      </c>
      <c r="G24" s="106">
        <f t="shared" si="2"/>
        <v>121.03809508736509</v>
      </c>
      <c r="H24" s="106">
        <f t="shared" si="3"/>
        <v>96.489944634256773</v>
      </c>
    </row>
    <row r="25" spans="2:8" s="36" customFormat="1" x14ac:dyDescent="0.25">
      <c r="B25" s="167" t="s">
        <v>210</v>
      </c>
      <c r="C25" s="112">
        <f>C26+C27</f>
        <v>770062.85000000009</v>
      </c>
      <c r="D25" s="112">
        <v>967180</v>
      </c>
      <c r="E25" s="113">
        <v>0</v>
      </c>
      <c r="F25" s="114">
        <v>932461.64</v>
      </c>
      <c r="G25" s="108">
        <f t="shared" si="2"/>
        <v>121.08903059016545</v>
      </c>
      <c r="H25" s="108">
        <f t="shared" si="3"/>
        <v>96.410351744246157</v>
      </c>
    </row>
    <row r="26" spans="2:8" x14ac:dyDescent="0.25">
      <c r="B26" s="28" t="s">
        <v>211</v>
      </c>
      <c r="C26" s="84">
        <v>768324.04</v>
      </c>
      <c r="D26" s="84">
        <v>967180</v>
      </c>
      <c r="E26" s="111">
        <v>0</v>
      </c>
      <c r="F26" s="107">
        <v>932461.64</v>
      </c>
      <c r="G26" s="108">
        <f t="shared" si="2"/>
        <v>121.36306967565402</v>
      </c>
      <c r="H26" s="108">
        <f t="shared" si="3"/>
        <v>96.410351744246157</v>
      </c>
    </row>
    <row r="27" spans="2:8" x14ac:dyDescent="0.25">
      <c r="B27" s="28" t="s">
        <v>274</v>
      </c>
      <c r="C27" s="84">
        <v>1738.81</v>
      </c>
      <c r="D27" s="84">
        <v>0</v>
      </c>
      <c r="E27" s="111">
        <v>0</v>
      </c>
      <c r="F27" s="107">
        <v>0</v>
      </c>
      <c r="G27" s="108">
        <f t="shared" si="2"/>
        <v>0</v>
      </c>
      <c r="H27" s="108"/>
    </row>
    <row r="28" spans="2:8" s="36" customFormat="1" x14ac:dyDescent="0.25">
      <c r="B28" s="167" t="s">
        <v>212</v>
      </c>
      <c r="C28" s="112">
        <v>4579.29</v>
      </c>
      <c r="D28" s="112">
        <v>4540</v>
      </c>
      <c r="E28" s="113">
        <v>0</v>
      </c>
      <c r="F28" s="114">
        <v>5150.45</v>
      </c>
      <c r="G28" s="108">
        <f t="shared" si="2"/>
        <v>112.47267589517152</v>
      </c>
      <c r="H28" s="108">
        <f t="shared" si="3"/>
        <v>113.44603524229075</v>
      </c>
    </row>
    <row r="29" spans="2:8" x14ac:dyDescent="0.25">
      <c r="B29" s="28" t="s">
        <v>213</v>
      </c>
      <c r="C29" s="84">
        <v>4579.29</v>
      </c>
      <c r="D29" s="84">
        <v>4540</v>
      </c>
      <c r="E29" s="111">
        <v>0</v>
      </c>
      <c r="F29" s="107">
        <v>5150.45</v>
      </c>
      <c r="G29" s="108">
        <f t="shared" si="2"/>
        <v>112.47267589517152</v>
      </c>
      <c r="H29" s="108">
        <f t="shared" si="3"/>
        <v>113.44603524229075</v>
      </c>
    </row>
    <row r="30" spans="2:8" s="44" customFormat="1" ht="13.9" customHeight="1" x14ac:dyDescent="0.25">
      <c r="B30" s="58" t="s">
        <v>262</v>
      </c>
      <c r="C30" s="83">
        <v>33.79</v>
      </c>
      <c r="D30" s="83">
        <v>0</v>
      </c>
      <c r="E30" s="109">
        <v>0</v>
      </c>
      <c r="F30" s="110">
        <v>0</v>
      </c>
      <c r="G30" s="106">
        <f t="shared" si="2"/>
        <v>0</v>
      </c>
      <c r="H30" s="106">
        <v>0</v>
      </c>
    </row>
    <row r="31" spans="2:8" s="36" customFormat="1" ht="13.9" customHeight="1" x14ac:dyDescent="0.25">
      <c r="B31" s="167" t="s">
        <v>235</v>
      </c>
      <c r="C31" s="112">
        <v>33.79</v>
      </c>
      <c r="D31" s="112">
        <v>0</v>
      </c>
      <c r="E31" s="113">
        <v>0</v>
      </c>
      <c r="F31" s="114">
        <v>0</v>
      </c>
      <c r="G31" s="108">
        <f t="shared" si="2"/>
        <v>0</v>
      </c>
      <c r="H31" s="108">
        <v>0</v>
      </c>
    </row>
    <row r="32" spans="2:8" ht="13.9" customHeight="1" x14ac:dyDescent="0.25">
      <c r="B32" s="28" t="s">
        <v>214</v>
      </c>
      <c r="C32" s="84">
        <v>33.79</v>
      </c>
      <c r="D32" s="84">
        <v>0</v>
      </c>
      <c r="E32" s="111">
        <v>0</v>
      </c>
      <c r="F32" s="107">
        <v>0</v>
      </c>
      <c r="G32" s="108">
        <f t="shared" si="2"/>
        <v>0</v>
      </c>
      <c r="H32" s="108">
        <v>0</v>
      </c>
    </row>
    <row r="33" spans="2:8" ht="13.9" customHeight="1" x14ac:dyDescent="0.25">
      <c r="B33" s="28"/>
      <c r="C33" s="84"/>
      <c r="D33" s="84"/>
      <c r="E33" s="111"/>
      <c r="F33" s="107"/>
      <c r="G33" s="108"/>
      <c r="H33" s="108"/>
    </row>
    <row r="34" spans="2:8" ht="13.9" customHeight="1" x14ac:dyDescent="0.25">
      <c r="B34" s="28"/>
      <c r="C34" s="84"/>
      <c r="D34" s="84"/>
      <c r="E34" s="111"/>
      <c r="F34" s="107"/>
      <c r="G34" s="108"/>
      <c r="H34" s="108"/>
    </row>
    <row r="35" spans="2:8" ht="13.9" customHeight="1" x14ac:dyDescent="0.25">
      <c r="B35" s="28"/>
      <c r="C35" s="84"/>
      <c r="D35" s="84"/>
      <c r="E35" s="111"/>
      <c r="F35" s="107"/>
      <c r="G35" s="108"/>
      <c r="H35" s="108"/>
    </row>
    <row r="36" spans="2:8" s="123" customFormat="1" ht="15.75" customHeight="1" x14ac:dyDescent="0.2">
      <c r="B36" s="168" t="s">
        <v>256</v>
      </c>
      <c r="C36" s="83">
        <f>C37+C40+C43+C46+C49+C54</f>
        <v>870550.13000000012</v>
      </c>
      <c r="D36" s="83">
        <f t="shared" ref="D36:F36" si="7">D37+D40+D43+D46+D49+D54</f>
        <v>1075662</v>
      </c>
      <c r="E36" s="83">
        <v>0</v>
      </c>
      <c r="F36" s="83">
        <f t="shared" si="7"/>
        <v>1031147.74</v>
      </c>
      <c r="G36" s="106">
        <f t="shared" si="2"/>
        <v>118.44783022432033</v>
      </c>
      <c r="H36" s="108">
        <f t="shared" si="3"/>
        <v>95.861687035518599</v>
      </c>
    </row>
    <row r="37" spans="2:8" s="44" customFormat="1" ht="15.75" customHeight="1" x14ac:dyDescent="0.25">
      <c r="B37" s="58" t="s">
        <v>219</v>
      </c>
      <c r="C37" s="83">
        <f>C38+C39</f>
        <v>58975.58</v>
      </c>
      <c r="D37" s="83">
        <f t="shared" ref="D37:F37" si="8">D38+D39</f>
        <v>74132</v>
      </c>
      <c r="E37" s="83">
        <f t="shared" si="8"/>
        <v>0</v>
      </c>
      <c r="F37" s="83">
        <f t="shared" si="8"/>
        <v>69308.72</v>
      </c>
      <c r="G37" s="106">
        <f t="shared" si="2"/>
        <v>117.52104854246453</v>
      </c>
      <c r="H37" s="106">
        <f t="shared" si="3"/>
        <v>93.493659957912911</v>
      </c>
    </row>
    <row r="38" spans="2:8" x14ac:dyDescent="0.25">
      <c r="B38" s="164" t="s">
        <v>127</v>
      </c>
      <c r="C38" s="84">
        <v>17272.21</v>
      </c>
      <c r="D38" s="84">
        <v>38770</v>
      </c>
      <c r="E38" s="84">
        <v>0</v>
      </c>
      <c r="F38" s="107">
        <v>29715.72</v>
      </c>
      <c r="G38" s="108">
        <f t="shared" si="2"/>
        <v>172.04353119838169</v>
      </c>
      <c r="H38" s="108">
        <f t="shared" si="3"/>
        <v>76.646169718854779</v>
      </c>
    </row>
    <row r="39" spans="2:8" x14ac:dyDescent="0.25">
      <c r="B39" s="165" t="s">
        <v>128</v>
      </c>
      <c r="C39" s="84">
        <v>41703.370000000003</v>
      </c>
      <c r="D39" s="84">
        <v>35362</v>
      </c>
      <c r="E39" s="84">
        <v>0</v>
      </c>
      <c r="F39" s="107">
        <v>39593</v>
      </c>
      <c r="G39" s="108">
        <f t="shared" si="2"/>
        <v>94.939569631902643</v>
      </c>
      <c r="H39" s="108">
        <f t="shared" si="3"/>
        <v>111.96482099428766</v>
      </c>
    </row>
    <row r="40" spans="2:8" s="44" customFormat="1" x14ac:dyDescent="0.25">
      <c r="B40" s="170" t="s">
        <v>129</v>
      </c>
      <c r="C40" s="83">
        <v>575.63</v>
      </c>
      <c r="D40" s="83">
        <v>4130</v>
      </c>
      <c r="E40" s="83">
        <v>0</v>
      </c>
      <c r="F40" s="110">
        <v>4555.74</v>
      </c>
      <c r="G40" s="106">
        <f t="shared" si="2"/>
        <v>791.43547070166596</v>
      </c>
      <c r="H40" s="106">
        <f t="shared" si="3"/>
        <v>110.30847457627118</v>
      </c>
    </row>
    <row r="41" spans="2:8" x14ac:dyDescent="0.25">
      <c r="B41" s="165" t="s">
        <v>130</v>
      </c>
      <c r="C41" s="84">
        <v>575.63</v>
      </c>
      <c r="D41" s="84">
        <v>4130</v>
      </c>
      <c r="E41" s="84">
        <v>0</v>
      </c>
      <c r="F41" s="107">
        <v>4555.74</v>
      </c>
      <c r="G41" s="108">
        <f t="shared" si="2"/>
        <v>791.43547070166596</v>
      </c>
      <c r="H41" s="108">
        <f t="shared" si="3"/>
        <v>110.30847457627118</v>
      </c>
    </row>
    <row r="42" spans="2:8" x14ac:dyDescent="0.25">
      <c r="B42" s="171" t="s">
        <v>139</v>
      </c>
      <c r="C42" s="84">
        <v>575.63</v>
      </c>
      <c r="D42" s="84">
        <v>4130</v>
      </c>
      <c r="E42" s="84">
        <v>0</v>
      </c>
      <c r="F42" s="107">
        <v>4555.74</v>
      </c>
      <c r="G42" s="108">
        <f t="shared" si="2"/>
        <v>791.43547070166596</v>
      </c>
      <c r="H42" s="108">
        <f t="shared" si="3"/>
        <v>110.30847457627118</v>
      </c>
    </row>
    <row r="43" spans="2:8" s="44" customFormat="1" x14ac:dyDescent="0.25">
      <c r="B43" s="172" t="s">
        <v>19</v>
      </c>
      <c r="C43" s="83">
        <v>888.76</v>
      </c>
      <c r="D43" s="83">
        <v>13820</v>
      </c>
      <c r="E43" s="83">
        <v>0</v>
      </c>
      <c r="F43" s="110">
        <v>4633.33</v>
      </c>
      <c r="G43" s="106">
        <f t="shared" si="2"/>
        <v>521.32521715648772</v>
      </c>
      <c r="H43" s="106">
        <f t="shared" si="3"/>
        <v>33.52626628075253</v>
      </c>
    </row>
    <row r="44" spans="2:8" x14ac:dyDescent="0.25">
      <c r="B44" s="165" t="s">
        <v>131</v>
      </c>
      <c r="C44" s="84">
        <v>888.76</v>
      </c>
      <c r="D44" s="84">
        <v>13820</v>
      </c>
      <c r="E44" s="84">
        <v>0</v>
      </c>
      <c r="F44" s="107">
        <v>4633.33</v>
      </c>
      <c r="G44" s="108">
        <f t="shared" si="2"/>
        <v>521.32521715648772</v>
      </c>
      <c r="H44" s="108">
        <f t="shared" si="3"/>
        <v>33.52626628075253</v>
      </c>
    </row>
    <row r="45" spans="2:8" x14ac:dyDescent="0.25">
      <c r="B45" s="171" t="s">
        <v>140</v>
      </c>
      <c r="C45" s="84">
        <v>888.76</v>
      </c>
      <c r="D45" s="84">
        <v>13820</v>
      </c>
      <c r="E45" s="84">
        <v>0</v>
      </c>
      <c r="F45" s="107">
        <v>4633.33</v>
      </c>
      <c r="G45" s="108">
        <f t="shared" si="2"/>
        <v>521.32521715648772</v>
      </c>
      <c r="H45" s="108">
        <f t="shared" si="3"/>
        <v>33.52626628075253</v>
      </c>
    </row>
    <row r="46" spans="2:8" s="44" customFormat="1" x14ac:dyDescent="0.25">
      <c r="B46" s="170" t="s">
        <v>141</v>
      </c>
      <c r="C46" s="83">
        <v>35434.230000000003</v>
      </c>
      <c r="D46" s="83">
        <v>11860</v>
      </c>
      <c r="E46" s="83">
        <v>0</v>
      </c>
      <c r="F46" s="110">
        <v>13529.84</v>
      </c>
      <c r="G46" s="106">
        <f t="shared" si="2"/>
        <v>38.182966019016071</v>
      </c>
      <c r="H46" s="106">
        <f t="shared" si="3"/>
        <v>114.0795952782462</v>
      </c>
    </row>
    <row r="47" spans="2:8" x14ac:dyDescent="0.25">
      <c r="B47" s="165" t="s">
        <v>133</v>
      </c>
      <c r="C47" s="84">
        <v>35434.230000000003</v>
      </c>
      <c r="D47" s="84">
        <v>11860</v>
      </c>
      <c r="E47" s="84">
        <v>0</v>
      </c>
      <c r="F47" s="107">
        <v>13529.84</v>
      </c>
      <c r="G47" s="108">
        <f t="shared" si="2"/>
        <v>38.182966019016071</v>
      </c>
      <c r="H47" s="108">
        <f t="shared" si="3"/>
        <v>114.0795952782462</v>
      </c>
    </row>
    <row r="48" spans="2:8" x14ac:dyDescent="0.25">
      <c r="B48" s="165" t="s">
        <v>142</v>
      </c>
      <c r="C48" s="84">
        <v>35434.230000000003</v>
      </c>
      <c r="D48" s="84">
        <v>11860</v>
      </c>
      <c r="E48" s="84">
        <v>0</v>
      </c>
      <c r="F48" s="107">
        <v>13529.84</v>
      </c>
      <c r="G48" s="108">
        <f t="shared" si="2"/>
        <v>38.182966019016071</v>
      </c>
      <c r="H48" s="108">
        <f t="shared" si="3"/>
        <v>114.0795952782462</v>
      </c>
    </row>
    <row r="49" spans="2:8" s="44" customFormat="1" x14ac:dyDescent="0.25">
      <c r="B49" s="170" t="s">
        <v>134</v>
      </c>
      <c r="C49" s="83">
        <f>C50+C52</f>
        <v>774642.14</v>
      </c>
      <c r="D49" s="83">
        <f t="shared" ref="D49:F49" si="9">D50+D52</f>
        <v>971720</v>
      </c>
      <c r="E49" s="83">
        <f t="shared" si="9"/>
        <v>0</v>
      </c>
      <c r="F49" s="83">
        <f t="shared" si="9"/>
        <v>939120.11</v>
      </c>
      <c r="G49" s="106">
        <f t="shared" si="2"/>
        <v>121.23276820442533</v>
      </c>
      <c r="H49" s="106">
        <f t="shared" si="3"/>
        <v>96.645135429959254</v>
      </c>
    </row>
    <row r="50" spans="2:8" x14ac:dyDescent="0.25">
      <c r="B50" s="165" t="s">
        <v>135</v>
      </c>
      <c r="C50" s="84">
        <v>770062.85</v>
      </c>
      <c r="D50" s="84">
        <v>967180</v>
      </c>
      <c r="E50" s="84">
        <v>0</v>
      </c>
      <c r="F50" s="107">
        <v>933969.66</v>
      </c>
      <c r="G50" s="108">
        <f t="shared" si="2"/>
        <v>121.28486135904362</v>
      </c>
      <c r="H50" s="108">
        <f t="shared" si="3"/>
        <v>96.566271014702536</v>
      </c>
    </row>
    <row r="51" spans="2:8" x14ac:dyDescent="0.25">
      <c r="B51" s="171" t="s">
        <v>136</v>
      </c>
      <c r="C51" s="84">
        <v>770062.85</v>
      </c>
      <c r="D51" s="84">
        <v>967180</v>
      </c>
      <c r="E51" s="84">
        <v>0</v>
      </c>
      <c r="F51" s="107">
        <v>933969.66</v>
      </c>
      <c r="G51" s="108">
        <f t="shared" si="2"/>
        <v>121.28486135904362</v>
      </c>
      <c r="H51" s="108">
        <f t="shared" si="3"/>
        <v>96.566271014702536</v>
      </c>
    </row>
    <row r="52" spans="2:8" x14ac:dyDescent="0.25">
      <c r="B52" s="165" t="s">
        <v>137</v>
      </c>
      <c r="C52" s="84">
        <v>4579.29</v>
      </c>
      <c r="D52" s="84">
        <v>4540</v>
      </c>
      <c r="E52" s="84">
        <v>0</v>
      </c>
      <c r="F52" s="107">
        <v>5150.45</v>
      </c>
      <c r="G52" s="108">
        <f t="shared" si="2"/>
        <v>112.47267589517152</v>
      </c>
      <c r="H52" s="108">
        <f t="shared" si="3"/>
        <v>113.44603524229075</v>
      </c>
    </row>
    <row r="53" spans="2:8" x14ac:dyDescent="0.25">
      <c r="B53" s="171" t="s">
        <v>143</v>
      </c>
      <c r="C53" s="84">
        <v>4579.29</v>
      </c>
      <c r="D53" s="84">
        <v>4540</v>
      </c>
      <c r="E53" s="84">
        <v>0</v>
      </c>
      <c r="F53" s="107">
        <v>5150.45</v>
      </c>
      <c r="G53" s="108">
        <f t="shared" si="2"/>
        <v>112.47267589517152</v>
      </c>
      <c r="H53" s="108">
        <f t="shared" si="3"/>
        <v>113.44603524229075</v>
      </c>
    </row>
    <row r="54" spans="2:8" s="44" customFormat="1" x14ac:dyDescent="0.25">
      <c r="B54" s="60" t="s">
        <v>261</v>
      </c>
      <c r="C54" s="83">
        <v>33.79</v>
      </c>
      <c r="D54" s="83">
        <v>0</v>
      </c>
      <c r="E54" s="109">
        <v>0</v>
      </c>
      <c r="F54" s="110">
        <v>0</v>
      </c>
      <c r="G54" s="106">
        <f t="shared" si="2"/>
        <v>0</v>
      </c>
      <c r="H54" s="106">
        <v>0</v>
      </c>
    </row>
    <row r="55" spans="2:8" s="36" customFormat="1" x14ac:dyDescent="0.25">
      <c r="B55" s="166" t="s">
        <v>144</v>
      </c>
      <c r="C55" s="112">
        <v>33.79</v>
      </c>
      <c r="D55" s="112">
        <v>0</v>
      </c>
      <c r="E55" s="113">
        <v>0</v>
      </c>
      <c r="F55" s="114">
        <v>0</v>
      </c>
      <c r="G55" s="108">
        <f t="shared" si="2"/>
        <v>0</v>
      </c>
      <c r="H55" s="108">
        <v>0</v>
      </c>
    </row>
    <row r="56" spans="2:8" ht="24" x14ac:dyDescent="0.25">
      <c r="B56" s="173" t="s">
        <v>145</v>
      </c>
      <c r="C56" s="84">
        <v>33.79</v>
      </c>
      <c r="D56" s="84">
        <v>0</v>
      </c>
      <c r="E56" s="111">
        <v>0</v>
      </c>
      <c r="F56" s="107">
        <v>0</v>
      </c>
      <c r="G56" s="108">
        <f t="shared" si="2"/>
        <v>0</v>
      </c>
      <c r="H56" s="108">
        <v>0</v>
      </c>
    </row>
    <row r="57" spans="2:8" x14ac:dyDescent="0.25">
      <c r="B57" s="28"/>
      <c r="C57" s="84"/>
      <c r="D57" s="84"/>
      <c r="E57" s="111"/>
      <c r="F57" s="107"/>
      <c r="G57" s="115"/>
      <c r="H57" s="108"/>
    </row>
    <row r="58" spans="2:8" s="44" customFormat="1" ht="13.9" customHeight="1" x14ac:dyDescent="0.25">
      <c r="B58" s="58" t="s">
        <v>138</v>
      </c>
      <c r="C58" s="83">
        <f>C59+C61+C63</f>
        <v>10235.839999999998</v>
      </c>
      <c r="D58" s="83">
        <f t="shared" ref="D58:E58" si="10">D59+D61+D63</f>
        <v>9910</v>
      </c>
      <c r="E58" s="83">
        <f t="shared" si="10"/>
        <v>0</v>
      </c>
      <c r="F58" s="83">
        <v>6024.84</v>
      </c>
      <c r="G58" s="169">
        <f>F58/C58*100</f>
        <v>58.860240097539638</v>
      </c>
      <c r="H58" s="169">
        <f>F58/D58*100</f>
        <v>60.79556004036327</v>
      </c>
    </row>
    <row r="59" spans="2:8" s="61" customFormat="1" ht="13.9" customHeight="1" x14ac:dyDescent="0.25">
      <c r="B59" s="69" t="s">
        <v>215</v>
      </c>
      <c r="C59" s="135">
        <v>7782.98</v>
      </c>
      <c r="D59" s="135">
        <v>8220</v>
      </c>
      <c r="E59" s="184"/>
      <c r="F59" s="185">
        <v>6024.84</v>
      </c>
      <c r="G59" s="169">
        <f t="shared" ref="G59:G64" si="11">F59/C59*100</f>
        <v>77.410452037651396</v>
      </c>
      <c r="H59" s="169">
        <f t="shared" ref="H59:H62" si="12">F59/D59*100</f>
        <v>73.294890510948903</v>
      </c>
    </row>
    <row r="60" spans="2:8" ht="13.9" customHeight="1" x14ac:dyDescent="0.25">
      <c r="B60" s="28" t="s">
        <v>216</v>
      </c>
      <c r="C60" s="84">
        <v>7782.98</v>
      </c>
      <c r="D60" s="84">
        <v>8220</v>
      </c>
      <c r="E60" s="111"/>
      <c r="F60" s="107">
        <v>6024.84</v>
      </c>
      <c r="G60" s="169">
        <f t="shared" si="11"/>
        <v>77.410452037651396</v>
      </c>
      <c r="H60" s="169">
        <f t="shared" si="12"/>
        <v>73.294890510948903</v>
      </c>
    </row>
    <row r="61" spans="2:8" s="61" customFormat="1" ht="13.9" customHeight="1" x14ac:dyDescent="0.25">
      <c r="B61" s="69" t="s">
        <v>208</v>
      </c>
      <c r="C61" s="135">
        <v>714.05</v>
      </c>
      <c r="D61" s="135">
        <v>1690</v>
      </c>
      <c r="E61" s="184"/>
      <c r="F61" s="185">
        <v>0</v>
      </c>
      <c r="G61" s="169">
        <f t="shared" si="11"/>
        <v>0</v>
      </c>
      <c r="H61" s="169">
        <f t="shared" si="12"/>
        <v>0</v>
      </c>
    </row>
    <row r="62" spans="2:8" ht="13.9" customHeight="1" x14ac:dyDescent="0.25">
      <c r="B62" s="28" t="s">
        <v>209</v>
      </c>
      <c r="C62" s="84">
        <v>714.05</v>
      </c>
      <c r="D62" s="84">
        <v>1690</v>
      </c>
      <c r="E62" s="111"/>
      <c r="F62" s="107">
        <v>0</v>
      </c>
      <c r="G62" s="169">
        <f t="shared" si="11"/>
        <v>0</v>
      </c>
      <c r="H62" s="169">
        <f t="shared" si="12"/>
        <v>0</v>
      </c>
    </row>
    <row r="63" spans="2:8" s="61" customFormat="1" ht="13.9" customHeight="1" x14ac:dyDescent="0.25">
      <c r="B63" s="69" t="s">
        <v>210</v>
      </c>
      <c r="C63" s="135">
        <v>1738.81</v>
      </c>
      <c r="D63" s="135"/>
      <c r="E63" s="184"/>
      <c r="F63" s="185">
        <v>0</v>
      </c>
      <c r="G63" s="169">
        <f t="shared" si="11"/>
        <v>0</v>
      </c>
      <c r="H63" s="169"/>
    </row>
    <row r="64" spans="2:8" ht="13.9" customHeight="1" x14ac:dyDescent="0.25">
      <c r="B64" s="28" t="s">
        <v>211</v>
      </c>
      <c r="C64" s="84">
        <v>1738.81</v>
      </c>
      <c r="D64" s="84"/>
      <c r="E64" s="111"/>
      <c r="F64" s="107">
        <v>0</v>
      </c>
      <c r="G64" s="169">
        <f t="shared" si="11"/>
        <v>0</v>
      </c>
      <c r="H64" s="169"/>
    </row>
  </sheetData>
  <mergeCells count="3">
    <mergeCell ref="B5:H5"/>
    <mergeCell ref="B1:H1"/>
    <mergeCell ref="B3:H3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7"/>
  <sheetViews>
    <sheetView workbookViewId="0">
      <selection activeCell="J11" sqref="J11"/>
    </sheetView>
  </sheetViews>
  <sheetFormatPr defaultRowHeight="15" x14ac:dyDescent="0.25"/>
  <cols>
    <col min="1" max="1" width="3" customWidth="1"/>
    <col min="2" max="2" width="30.7109375" customWidth="1"/>
    <col min="3" max="3" width="13.5703125" customWidth="1"/>
    <col min="4" max="4" width="14.42578125" customWidth="1"/>
    <col min="5" max="5" width="11.5703125" customWidth="1"/>
    <col min="6" max="6" width="13.28515625" customWidth="1"/>
    <col min="7" max="7" width="7.7109375" customWidth="1"/>
    <col min="8" max="8" width="9.28515625" customWidth="1"/>
  </cols>
  <sheetData>
    <row r="1" spans="1:11" ht="42.75" customHeight="1" x14ac:dyDescent="0.25">
      <c r="A1" s="244" t="s">
        <v>285</v>
      </c>
      <c r="B1" s="244"/>
      <c r="C1" s="244"/>
      <c r="D1" s="244"/>
      <c r="E1" s="244"/>
      <c r="F1" s="244"/>
      <c r="G1" s="244"/>
      <c r="H1" s="244"/>
      <c r="I1" s="244"/>
      <c r="J1" s="202"/>
      <c r="K1" s="202"/>
    </row>
    <row r="2" spans="1:11" ht="15.75" customHeight="1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.75" customHeight="1" x14ac:dyDescent="0.25">
      <c r="B3" s="244" t="s">
        <v>11</v>
      </c>
      <c r="C3" s="244"/>
      <c r="D3" s="244"/>
      <c r="E3" s="244"/>
      <c r="F3" s="244"/>
      <c r="G3" s="244"/>
      <c r="H3" s="244"/>
      <c r="I3" s="244"/>
    </row>
    <row r="4" spans="1:11" ht="15.75" customHeight="1" x14ac:dyDescent="0.25">
      <c r="B4" s="199"/>
      <c r="C4" s="199"/>
      <c r="D4" s="199"/>
      <c r="E4" s="199"/>
      <c r="F4" s="200"/>
      <c r="G4" s="200"/>
      <c r="H4" s="200"/>
    </row>
    <row r="5" spans="1:11" x14ac:dyDescent="0.25">
      <c r="B5" s="244" t="s">
        <v>41</v>
      </c>
      <c r="C5" s="244"/>
      <c r="D5" s="244"/>
      <c r="E5" s="244"/>
      <c r="F5" s="244"/>
      <c r="G5" s="244"/>
      <c r="H5" s="244"/>
    </row>
    <row r="6" spans="1:11" s="116" customFormat="1" ht="18" x14ac:dyDescent="0.25">
      <c r="A6"/>
      <c r="B6" s="2"/>
      <c r="C6" s="2"/>
      <c r="D6" s="2"/>
      <c r="E6" s="2"/>
      <c r="F6" s="3"/>
      <c r="G6" s="3"/>
      <c r="H6" s="3"/>
      <c r="I6"/>
      <c r="J6"/>
      <c r="K6"/>
    </row>
    <row r="7" spans="1:11" ht="36" x14ac:dyDescent="0.25">
      <c r="A7" s="116"/>
      <c r="B7" s="146" t="s">
        <v>7</v>
      </c>
      <c r="C7" s="146" t="s">
        <v>61</v>
      </c>
      <c r="D7" s="146" t="s">
        <v>245</v>
      </c>
      <c r="E7" s="146" t="s">
        <v>246</v>
      </c>
      <c r="F7" s="146" t="s">
        <v>62</v>
      </c>
      <c r="G7" s="146" t="s">
        <v>23</v>
      </c>
      <c r="H7" s="146" t="s">
        <v>23</v>
      </c>
      <c r="I7" s="116"/>
      <c r="J7" s="116"/>
      <c r="K7" s="116"/>
    </row>
    <row r="8" spans="1:11" s="123" customFormat="1" ht="20.25" customHeight="1" x14ac:dyDescent="0.25">
      <c r="A8"/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 t="s">
        <v>37</v>
      </c>
      <c r="H8" s="22" t="s">
        <v>247</v>
      </c>
      <c r="I8"/>
      <c r="J8"/>
      <c r="K8"/>
    </row>
    <row r="9" spans="1:11" s="123" customFormat="1" ht="15.75" customHeight="1" x14ac:dyDescent="0.2">
      <c r="B9" s="58" t="s">
        <v>50</v>
      </c>
      <c r="C9" s="83">
        <v>870550.13</v>
      </c>
      <c r="D9" s="83">
        <v>1075662</v>
      </c>
      <c r="E9" s="83">
        <v>0</v>
      </c>
      <c r="F9" s="110">
        <v>1031147.74</v>
      </c>
      <c r="G9" s="140">
        <f>F9/C9*100</f>
        <v>118.44783022432033</v>
      </c>
      <c r="H9" s="140">
        <f>F9/D9*100</f>
        <v>95.861687035518599</v>
      </c>
    </row>
    <row r="10" spans="1:11" s="116" customFormat="1" ht="12" x14ac:dyDescent="0.2">
      <c r="A10" s="123"/>
      <c r="B10" s="58" t="s">
        <v>146</v>
      </c>
      <c r="C10" s="83">
        <v>870550.13</v>
      </c>
      <c r="D10" s="83">
        <v>1075662</v>
      </c>
      <c r="E10" s="83">
        <v>0</v>
      </c>
      <c r="F10" s="110">
        <v>1031147.74</v>
      </c>
      <c r="G10" s="140">
        <f t="shared" ref="G10:G13" si="0">F10/C10*100</f>
        <v>118.44783022432033</v>
      </c>
      <c r="H10" s="140">
        <f t="shared" ref="H10:H13" si="1">F10/D10*100</f>
        <v>95.861687035518599</v>
      </c>
      <c r="I10" s="123"/>
      <c r="J10" s="123"/>
      <c r="K10" s="123"/>
    </row>
    <row r="11" spans="1:11" s="116" customFormat="1" ht="24" x14ac:dyDescent="0.2">
      <c r="B11" s="180" t="s">
        <v>147</v>
      </c>
      <c r="C11" s="84">
        <v>870550.13</v>
      </c>
      <c r="D11" s="84">
        <v>1075662</v>
      </c>
      <c r="E11" s="84">
        <v>0</v>
      </c>
      <c r="F11" s="107">
        <v>1031147.74</v>
      </c>
      <c r="G11" s="139">
        <f t="shared" si="0"/>
        <v>118.44783022432033</v>
      </c>
      <c r="H11" s="139">
        <f t="shared" si="1"/>
        <v>95.861687035518599</v>
      </c>
    </row>
    <row r="12" spans="1:11" s="116" customFormat="1" ht="12" x14ac:dyDescent="0.2">
      <c r="B12" s="181" t="s">
        <v>148</v>
      </c>
      <c r="C12" s="84">
        <v>870550.13</v>
      </c>
      <c r="D12" s="84">
        <v>1075662</v>
      </c>
      <c r="E12" s="84">
        <v>0</v>
      </c>
      <c r="F12" s="107">
        <v>1031147.74</v>
      </c>
      <c r="G12" s="139">
        <f t="shared" si="0"/>
        <v>118.44783022432033</v>
      </c>
      <c r="H12" s="139">
        <f t="shared" si="1"/>
        <v>95.861687035518599</v>
      </c>
    </row>
    <row r="13" spans="1:11" x14ac:dyDescent="0.25">
      <c r="A13" s="116"/>
      <c r="B13" s="182" t="s">
        <v>149</v>
      </c>
      <c r="C13" s="84">
        <v>22803.94</v>
      </c>
      <c r="D13" s="84">
        <v>45770</v>
      </c>
      <c r="E13" s="84">
        <v>0</v>
      </c>
      <c r="F13" s="107">
        <v>44730.76</v>
      </c>
      <c r="G13" s="139">
        <f t="shared" si="0"/>
        <v>196.15364713290774</v>
      </c>
      <c r="H13" s="139">
        <f t="shared" si="1"/>
        <v>97.729429757483075</v>
      </c>
      <c r="I13" s="116"/>
      <c r="J13" s="116"/>
      <c r="K13" s="116"/>
    </row>
    <row r="15" spans="1:11" x14ac:dyDescent="0.25">
      <c r="B15" s="17"/>
      <c r="C15" s="17"/>
      <c r="D15" s="17"/>
      <c r="E15" s="17"/>
      <c r="F15" s="17"/>
      <c r="G15" s="17"/>
      <c r="H15" s="17"/>
    </row>
    <row r="16" spans="1:11" x14ac:dyDescent="0.25">
      <c r="B16" s="17"/>
      <c r="C16" s="17"/>
      <c r="D16" s="17"/>
      <c r="E16" s="17"/>
      <c r="F16" s="17"/>
      <c r="G16" s="17"/>
      <c r="H16" s="17"/>
    </row>
    <row r="17" spans="2:8" x14ac:dyDescent="0.25">
      <c r="B17" s="17"/>
      <c r="C17" s="17"/>
      <c r="D17" s="17"/>
      <c r="E17" s="17"/>
      <c r="F17" s="17"/>
      <c r="G17" s="17"/>
      <c r="H17" s="17"/>
    </row>
  </sheetData>
  <mergeCells count="3">
    <mergeCell ref="B5:H5"/>
    <mergeCell ref="B3:I3"/>
    <mergeCell ref="A1:I1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"/>
  <sheetViews>
    <sheetView workbookViewId="0">
      <selection sqref="A1:L1"/>
    </sheetView>
  </sheetViews>
  <sheetFormatPr defaultRowHeight="15" x14ac:dyDescent="0.25"/>
  <cols>
    <col min="1" max="1" width="4.85546875" customWidth="1"/>
    <col min="2" max="2" width="2.7109375" customWidth="1"/>
    <col min="3" max="3" width="3" customWidth="1"/>
    <col min="4" max="4" width="3.7109375" customWidth="1"/>
    <col min="5" max="5" width="5.140625" customWidth="1"/>
    <col min="6" max="6" width="25.28515625" customWidth="1"/>
    <col min="7" max="7" width="14.140625" customWidth="1"/>
    <col min="8" max="8" width="14.5703125" customWidth="1"/>
    <col min="9" max="9" width="12.28515625" customWidth="1"/>
    <col min="10" max="10" width="14.28515625" customWidth="1"/>
    <col min="11" max="11" width="7.7109375" customWidth="1"/>
    <col min="12" max="12" width="8" customWidth="1"/>
  </cols>
  <sheetData>
    <row r="1" spans="1:12" ht="47.25" customHeight="1" x14ac:dyDescent="0.25">
      <c r="A1" s="244" t="s">
        <v>286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8" customHeight="1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.75" customHeight="1" x14ac:dyDescent="0.25">
      <c r="B3" s="244" t="s">
        <v>11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x14ac:dyDescent="0.25">
      <c r="B4" s="199"/>
      <c r="C4" s="199"/>
      <c r="D4" s="199"/>
      <c r="E4" s="199"/>
      <c r="F4" s="199"/>
      <c r="G4" s="199"/>
      <c r="H4" s="199"/>
      <c r="I4" s="199"/>
      <c r="J4" s="200"/>
      <c r="K4" s="200"/>
      <c r="L4" s="200"/>
    </row>
    <row r="5" spans="1:12" ht="18" customHeight="1" x14ac:dyDescent="0.25">
      <c r="B5" s="244" t="s">
        <v>56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15.75" customHeight="1" x14ac:dyDescent="0.25">
      <c r="B6" s="244" t="s">
        <v>42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8" x14ac:dyDescent="0.25"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1:12" s="116" customFormat="1" ht="53.25" customHeight="1" x14ac:dyDescent="0.2">
      <c r="B8" s="246" t="s">
        <v>7</v>
      </c>
      <c r="C8" s="247"/>
      <c r="D8" s="247"/>
      <c r="E8" s="247"/>
      <c r="F8" s="248"/>
      <c r="G8" s="147" t="s">
        <v>276</v>
      </c>
      <c r="H8" s="147" t="s">
        <v>54</v>
      </c>
      <c r="I8" s="147" t="s">
        <v>52</v>
      </c>
      <c r="J8" s="147" t="s">
        <v>263</v>
      </c>
      <c r="K8" s="147" t="s">
        <v>23</v>
      </c>
      <c r="L8" s="147" t="s">
        <v>23</v>
      </c>
    </row>
    <row r="9" spans="1:12" ht="22.5" x14ac:dyDescent="0.25">
      <c r="B9" s="240">
        <v>1</v>
      </c>
      <c r="C9" s="241"/>
      <c r="D9" s="241"/>
      <c r="E9" s="241"/>
      <c r="F9" s="242"/>
      <c r="G9" s="23">
        <v>2</v>
      </c>
      <c r="H9" s="23">
        <v>3</v>
      </c>
      <c r="I9" s="23">
        <v>4</v>
      </c>
      <c r="J9" s="23">
        <v>5</v>
      </c>
      <c r="K9" s="23" t="s">
        <v>37</v>
      </c>
      <c r="L9" s="23" t="s">
        <v>247</v>
      </c>
    </row>
    <row r="10" spans="1:12" ht="24" x14ac:dyDescent="0.25">
      <c r="B10" s="7">
        <v>8</v>
      </c>
      <c r="C10" s="58"/>
      <c r="D10" s="58"/>
      <c r="E10" s="58"/>
      <c r="F10" s="58" t="s">
        <v>8</v>
      </c>
      <c r="G10" s="174">
        <v>0</v>
      </c>
      <c r="H10" s="174">
        <v>0</v>
      </c>
      <c r="I10" s="174">
        <v>0</v>
      </c>
      <c r="J10" s="174">
        <v>0</v>
      </c>
      <c r="K10" s="175"/>
      <c r="L10" s="175"/>
    </row>
    <row r="11" spans="1:12" x14ac:dyDescent="0.25">
      <c r="B11" s="7"/>
      <c r="C11" s="28">
        <v>84</v>
      </c>
      <c r="D11" s="28"/>
      <c r="E11" s="28"/>
      <c r="F11" s="28" t="s">
        <v>13</v>
      </c>
      <c r="G11" s="174">
        <v>0</v>
      </c>
      <c r="H11" s="174">
        <v>0</v>
      </c>
      <c r="I11" s="174">
        <v>0</v>
      </c>
      <c r="J11" s="174">
        <v>0</v>
      </c>
      <c r="K11" s="175"/>
      <c r="L11" s="175"/>
    </row>
    <row r="12" spans="1:12" ht="48" x14ac:dyDescent="0.25">
      <c r="B12" s="8"/>
      <c r="C12" s="27"/>
      <c r="D12" s="27">
        <v>841</v>
      </c>
      <c r="E12" s="27"/>
      <c r="F12" s="29" t="s">
        <v>43</v>
      </c>
      <c r="G12" s="174">
        <v>0</v>
      </c>
      <c r="H12" s="174">
        <v>0</v>
      </c>
      <c r="I12" s="174">
        <v>0</v>
      </c>
      <c r="J12" s="174">
        <v>0</v>
      </c>
      <c r="K12" s="175"/>
      <c r="L12" s="175"/>
    </row>
    <row r="13" spans="1:12" ht="25.9" customHeight="1" x14ac:dyDescent="0.25">
      <c r="B13" s="8"/>
      <c r="C13" s="27"/>
      <c r="D13" s="27"/>
      <c r="E13" s="27">
        <v>8413</v>
      </c>
      <c r="F13" s="29" t="s">
        <v>44</v>
      </c>
      <c r="G13" s="174">
        <v>0</v>
      </c>
      <c r="H13" s="174">
        <v>0</v>
      </c>
      <c r="I13" s="174">
        <v>0</v>
      </c>
      <c r="J13" s="174">
        <v>0</v>
      </c>
      <c r="K13" s="175"/>
      <c r="L13" s="175"/>
    </row>
    <row r="14" spans="1:12" ht="24" x14ac:dyDescent="0.25">
      <c r="B14" s="10">
        <v>5</v>
      </c>
      <c r="C14" s="176"/>
      <c r="D14" s="176"/>
      <c r="E14" s="176"/>
      <c r="F14" s="60" t="s">
        <v>9</v>
      </c>
      <c r="G14" s="174">
        <v>0</v>
      </c>
      <c r="H14" s="174">
        <v>0</v>
      </c>
      <c r="I14" s="174">
        <v>0</v>
      </c>
      <c r="J14" s="174">
        <v>0</v>
      </c>
      <c r="K14" s="175"/>
      <c r="L14" s="175"/>
    </row>
    <row r="15" spans="1:12" ht="24" x14ac:dyDescent="0.25">
      <c r="B15" s="11"/>
      <c r="C15" s="28">
        <v>54</v>
      </c>
      <c r="D15" s="28"/>
      <c r="E15" s="28"/>
      <c r="F15" s="177" t="s">
        <v>14</v>
      </c>
      <c r="G15" s="174">
        <v>0</v>
      </c>
      <c r="H15" s="174">
        <v>0</v>
      </c>
      <c r="I15" s="205">
        <v>0</v>
      </c>
      <c r="J15" s="174">
        <v>0</v>
      </c>
      <c r="K15" s="175"/>
      <c r="L15" s="175"/>
    </row>
    <row r="16" spans="1:12" ht="60" x14ac:dyDescent="0.25">
      <c r="B16" s="11"/>
      <c r="C16" s="28"/>
      <c r="D16" s="28">
        <v>541</v>
      </c>
      <c r="E16" s="29"/>
      <c r="F16" s="29" t="s">
        <v>45</v>
      </c>
      <c r="G16" s="174">
        <v>0</v>
      </c>
      <c r="H16" s="174">
        <v>0</v>
      </c>
      <c r="I16" s="174">
        <v>0</v>
      </c>
      <c r="J16" s="174">
        <v>0</v>
      </c>
      <c r="K16" s="175"/>
      <c r="L16" s="175"/>
    </row>
    <row r="17" spans="2:12" ht="36" x14ac:dyDescent="0.25">
      <c r="B17" s="11"/>
      <c r="C17" s="28"/>
      <c r="D17" s="28"/>
      <c r="E17" s="29">
        <v>5413</v>
      </c>
      <c r="F17" s="29" t="s">
        <v>46</v>
      </c>
      <c r="G17" s="174">
        <v>0</v>
      </c>
      <c r="H17" s="174">
        <v>0</v>
      </c>
      <c r="I17" s="174">
        <v>0</v>
      </c>
      <c r="J17" s="174">
        <v>0</v>
      </c>
      <c r="K17" s="175"/>
      <c r="L17" s="175"/>
    </row>
    <row r="19" spans="2:12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</sheetData>
  <mergeCells count="6">
    <mergeCell ref="A1:L1"/>
    <mergeCell ref="B8:F8"/>
    <mergeCell ref="B9:F9"/>
    <mergeCell ref="B3:L3"/>
    <mergeCell ref="B5:L5"/>
    <mergeCell ref="B6:L6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6"/>
  <sheetViews>
    <sheetView workbookViewId="0">
      <selection sqref="A1:I1"/>
    </sheetView>
  </sheetViews>
  <sheetFormatPr defaultRowHeight="15" x14ac:dyDescent="0.25"/>
  <cols>
    <col min="2" max="2" width="33.42578125" customWidth="1"/>
    <col min="3" max="3" width="14.42578125" customWidth="1"/>
    <col min="4" max="4" width="14.5703125" customWidth="1"/>
    <col min="5" max="5" width="11.7109375" customWidth="1"/>
    <col min="6" max="6" width="14.5703125" customWidth="1"/>
    <col min="7" max="8" width="7.85546875" customWidth="1"/>
  </cols>
  <sheetData>
    <row r="1" spans="1:11" ht="48.75" customHeight="1" x14ac:dyDescent="0.25">
      <c r="A1" s="244" t="s">
        <v>287</v>
      </c>
      <c r="B1" s="244"/>
      <c r="C1" s="244"/>
      <c r="D1" s="244"/>
      <c r="E1" s="244"/>
      <c r="F1" s="244"/>
      <c r="G1" s="244"/>
      <c r="H1" s="244"/>
      <c r="I1" s="244"/>
      <c r="J1" s="202"/>
      <c r="K1" s="202"/>
    </row>
    <row r="2" spans="1:11" ht="15.75" customHeight="1" x14ac:dyDescent="0.2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5.75" customHeight="1" x14ac:dyDescent="0.25">
      <c r="A3" s="244" t="s">
        <v>11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x14ac:dyDescent="0.25">
      <c r="B4" s="199"/>
      <c r="C4" s="199"/>
      <c r="D4" s="199"/>
      <c r="E4" s="199"/>
      <c r="F4" s="200"/>
      <c r="G4" s="200"/>
      <c r="H4" s="200"/>
    </row>
    <row r="5" spans="1:11" ht="15.75" customHeight="1" x14ac:dyDescent="0.25">
      <c r="B5" s="244" t="s">
        <v>47</v>
      </c>
      <c r="C5" s="244"/>
      <c r="D5" s="244"/>
      <c r="E5" s="244"/>
      <c r="F5" s="244"/>
      <c r="G5" s="244"/>
      <c r="H5" s="244"/>
    </row>
    <row r="6" spans="1:11" ht="18" x14ac:dyDescent="0.25">
      <c r="B6" s="2"/>
      <c r="C6" s="2"/>
      <c r="D6" s="2"/>
      <c r="E6" s="2"/>
      <c r="F6" s="3"/>
      <c r="G6" s="3"/>
      <c r="H6" s="3"/>
    </row>
    <row r="7" spans="1:11" s="116" customFormat="1" ht="46.15" customHeight="1" x14ac:dyDescent="0.2">
      <c r="B7" s="146" t="s">
        <v>7</v>
      </c>
      <c r="C7" s="146" t="s">
        <v>277</v>
      </c>
      <c r="D7" s="146" t="s">
        <v>54</v>
      </c>
      <c r="E7" s="146" t="s">
        <v>246</v>
      </c>
      <c r="F7" s="146" t="s">
        <v>257</v>
      </c>
      <c r="G7" s="146" t="s">
        <v>23</v>
      </c>
      <c r="H7" s="146" t="s">
        <v>23</v>
      </c>
    </row>
    <row r="8" spans="1:11" s="24" customFormat="1" ht="22.5" x14ac:dyDescent="0.2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 t="s">
        <v>37</v>
      </c>
      <c r="H8" s="22" t="s">
        <v>38</v>
      </c>
    </row>
    <row r="9" spans="1:11" s="123" customFormat="1" ht="15" customHeight="1" x14ac:dyDescent="0.2">
      <c r="B9" s="58" t="s">
        <v>48</v>
      </c>
      <c r="C9" s="179">
        <v>0</v>
      </c>
      <c r="D9" s="179">
        <v>0</v>
      </c>
      <c r="E9" s="179">
        <v>0</v>
      </c>
      <c r="F9" s="179">
        <v>0</v>
      </c>
      <c r="G9" s="124"/>
      <c r="H9" s="124"/>
    </row>
    <row r="10" spans="1:11" s="123" customFormat="1" ht="15" customHeight="1" x14ac:dyDescent="0.2">
      <c r="B10" s="58" t="s">
        <v>150</v>
      </c>
      <c r="C10" s="179">
        <v>0</v>
      </c>
      <c r="D10" s="179">
        <v>0</v>
      </c>
      <c r="E10" s="179">
        <v>0</v>
      </c>
      <c r="F10" s="179">
        <v>0</v>
      </c>
      <c r="G10" s="124"/>
      <c r="H10" s="124"/>
    </row>
    <row r="11" spans="1:11" s="116" customFormat="1" ht="14.25" x14ac:dyDescent="0.2">
      <c r="B11" s="164" t="s">
        <v>151</v>
      </c>
      <c r="C11" s="174">
        <v>0</v>
      </c>
      <c r="D11" s="174">
        <v>0</v>
      </c>
      <c r="E11" s="174">
        <v>0</v>
      </c>
      <c r="F11" s="174">
        <v>0</v>
      </c>
      <c r="G11" s="125"/>
      <c r="H11" s="125"/>
      <c r="J11" s="206"/>
    </row>
    <row r="12" spans="1:11" s="116" customFormat="1" ht="12" x14ac:dyDescent="0.2">
      <c r="B12" s="165"/>
      <c r="C12" s="174"/>
      <c r="D12" s="174"/>
      <c r="E12" s="174"/>
      <c r="F12" s="125"/>
      <c r="G12" s="125"/>
      <c r="H12" s="125"/>
    </row>
    <row r="13" spans="1:11" s="123" customFormat="1" ht="15" customHeight="1" x14ac:dyDescent="0.25">
      <c r="B13" s="58" t="s">
        <v>49</v>
      </c>
      <c r="C13" s="179">
        <v>0</v>
      </c>
      <c r="D13" s="179">
        <v>0</v>
      </c>
      <c r="E13" s="179">
        <v>0</v>
      </c>
      <c r="F13" s="179">
        <v>0</v>
      </c>
      <c r="G13" s="124"/>
      <c r="H13" s="124"/>
      <c r="K13" s="204"/>
    </row>
    <row r="14" spans="1:11" s="123" customFormat="1" ht="15" customHeight="1" x14ac:dyDescent="0.2">
      <c r="B14" s="58" t="s">
        <v>17</v>
      </c>
      <c r="C14" s="179">
        <v>0</v>
      </c>
      <c r="D14" s="179">
        <v>0</v>
      </c>
      <c r="E14" s="179">
        <v>0</v>
      </c>
      <c r="F14" s="179">
        <v>0</v>
      </c>
      <c r="G14" s="124"/>
      <c r="H14" s="124"/>
    </row>
    <row r="15" spans="1:11" s="116" customFormat="1" ht="12" x14ac:dyDescent="0.2">
      <c r="B15" s="164" t="s">
        <v>18</v>
      </c>
      <c r="C15" s="174">
        <v>0</v>
      </c>
      <c r="D15" s="174">
        <v>0</v>
      </c>
      <c r="E15" s="174">
        <v>0</v>
      </c>
      <c r="F15" s="174">
        <v>0</v>
      </c>
      <c r="G15" s="125"/>
      <c r="H15" s="125"/>
    </row>
    <row r="16" spans="1:11" s="123" customFormat="1" ht="15" customHeight="1" x14ac:dyDescent="0.2">
      <c r="B16" s="58" t="s">
        <v>19</v>
      </c>
      <c r="C16" s="179">
        <v>0</v>
      </c>
      <c r="D16" s="179">
        <v>0</v>
      </c>
      <c r="E16" s="179">
        <v>0</v>
      </c>
      <c r="F16" s="179">
        <v>0</v>
      </c>
      <c r="G16" s="124"/>
      <c r="H16" s="124"/>
    </row>
    <row r="17" spans="2:8" s="116" customFormat="1" ht="12" x14ac:dyDescent="0.2">
      <c r="B17" s="166" t="s">
        <v>20</v>
      </c>
      <c r="C17" s="174">
        <v>0</v>
      </c>
      <c r="D17" s="174">
        <v>0</v>
      </c>
      <c r="E17" s="174">
        <v>0</v>
      </c>
      <c r="F17" s="174">
        <v>0</v>
      </c>
      <c r="G17" s="125"/>
      <c r="H17" s="125"/>
    </row>
    <row r="18" spans="2:8" s="116" customFormat="1" ht="12" x14ac:dyDescent="0.2">
      <c r="B18" s="28" t="s">
        <v>16</v>
      </c>
      <c r="C18" s="174"/>
      <c r="D18" s="174"/>
      <c r="E18" s="178"/>
      <c r="F18" s="125"/>
      <c r="G18" s="125"/>
      <c r="H18" s="125"/>
    </row>
    <row r="20" spans="2:8" x14ac:dyDescent="0.25">
      <c r="B20" s="26"/>
      <c r="C20" s="26"/>
      <c r="D20" s="26"/>
      <c r="E20" s="26"/>
      <c r="F20" s="26"/>
      <c r="G20" s="26"/>
      <c r="H20" s="26"/>
    </row>
    <row r="26" spans="2:8" x14ac:dyDescent="0.25">
      <c r="D26" s="206"/>
    </row>
  </sheetData>
  <mergeCells count="3">
    <mergeCell ref="B5:H5"/>
    <mergeCell ref="A3:K3"/>
    <mergeCell ref="A1:I1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223"/>
  <sheetViews>
    <sheetView topLeftCell="A180" zoomScaleNormal="100" workbookViewId="0">
      <selection activeCell="E219" sqref="E219"/>
    </sheetView>
  </sheetViews>
  <sheetFormatPr defaultRowHeight="15" x14ac:dyDescent="0.25"/>
  <cols>
    <col min="1" max="1" width="3.42578125" customWidth="1"/>
    <col min="2" max="2" width="5.7109375" style="24" customWidth="1"/>
    <col min="3" max="3" width="4.7109375" style="24" customWidth="1"/>
    <col min="4" max="4" width="8.140625" style="24" customWidth="1"/>
    <col min="5" max="5" width="42.7109375" style="24" customWidth="1"/>
    <col min="6" max="6" width="11.7109375" customWidth="1"/>
    <col min="7" max="7" width="10.85546875" customWidth="1"/>
    <col min="8" max="8" width="11.7109375" customWidth="1"/>
    <col min="9" max="9" width="7.5703125" customWidth="1"/>
    <col min="10" max="10" width="24.28515625" customWidth="1"/>
  </cols>
  <sheetData>
    <row r="1" spans="2:13" ht="45.75" customHeight="1" x14ac:dyDescent="0.25">
      <c r="B1" s="244" t="s">
        <v>288</v>
      </c>
      <c r="C1" s="249"/>
      <c r="D1" s="249"/>
      <c r="E1" s="249"/>
      <c r="F1" s="249"/>
      <c r="G1" s="249"/>
      <c r="H1" s="249"/>
      <c r="I1" s="249"/>
      <c r="J1" s="197"/>
      <c r="K1" s="197"/>
      <c r="L1" s="197"/>
      <c r="M1" s="197"/>
    </row>
    <row r="2" spans="2:13" ht="9.75" customHeight="1" x14ac:dyDescent="0.25">
      <c r="B2" s="199"/>
      <c r="C2" s="201"/>
      <c r="D2" s="201"/>
      <c r="E2" s="201"/>
      <c r="F2" s="201"/>
      <c r="G2" s="201"/>
      <c r="H2" s="201"/>
      <c r="I2" s="201"/>
      <c r="J2" s="197"/>
      <c r="K2" s="197"/>
      <c r="L2" s="197"/>
      <c r="M2" s="197"/>
    </row>
    <row r="3" spans="2:13" ht="18" customHeight="1" x14ac:dyDescent="0.25">
      <c r="B3" s="244" t="s">
        <v>10</v>
      </c>
      <c r="C3" s="244"/>
      <c r="D3" s="244"/>
      <c r="E3" s="244"/>
      <c r="F3" s="244"/>
      <c r="G3" s="244"/>
      <c r="H3" s="244"/>
      <c r="I3" s="244"/>
      <c r="J3" s="13"/>
    </row>
    <row r="4" spans="2:13" ht="7.5" customHeight="1" x14ac:dyDescent="0.25">
      <c r="B4" s="199"/>
      <c r="C4" s="199"/>
      <c r="D4" s="199"/>
      <c r="E4" s="199"/>
      <c r="F4" s="199"/>
      <c r="G4" s="199"/>
      <c r="H4" s="199"/>
      <c r="I4" s="200"/>
      <c r="J4" s="3"/>
    </row>
    <row r="5" spans="2:13" x14ac:dyDescent="0.25">
      <c r="B5" s="245" t="s">
        <v>58</v>
      </c>
      <c r="C5" s="245"/>
      <c r="D5" s="245"/>
      <c r="E5" s="245"/>
      <c r="F5" s="245"/>
      <c r="G5" s="245"/>
      <c r="H5" s="245"/>
      <c r="I5" s="245"/>
    </row>
    <row r="6" spans="2:13" ht="18" x14ac:dyDescent="0.25">
      <c r="B6" s="31"/>
      <c r="C6" s="31"/>
      <c r="D6" s="31"/>
      <c r="E6" s="31"/>
      <c r="F6" s="2"/>
      <c r="G6" s="2"/>
      <c r="H6" s="2"/>
      <c r="I6" s="3"/>
    </row>
    <row r="7" spans="2:13" s="103" customFormat="1" ht="51.6" customHeight="1" x14ac:dyDescent="0.2">
      <c r="B7" s="246" t="s">
        <v>7</v>
      </c>
      <c r="C7" s="247"/>
      <c r="D7" s="247"/>
      <c r="E7" s="248"/>
      <c r="F7" s="146" t="s">
        <v>245</v>
      </c>
      <c r="G7" s="146" t="s">
        <v>246</v>
      </c>
      <c r="H7" s="146" t="s">
        <v>259</v>
      </c>
      <c r="I7" s="146" t="s">
        <v>23</v>
      </c>
    </row>
    <row r="8" spans="2:13" s="24" customFormat="1" ht="18.75" customHeight="1" x14ac:dyDescent="0.2">
      <c r="B8" s="234">
        <v>1</v>
      </c>
      <c r="C8" s="235"/>
      <c r="D8" s="235"/>
      <c r="E8" s="236"/>
      <c r="F8" s="22">
        <v>2</v>
      </c>
      <c r="G8" s="22">
        <v>3</v>
      </c>
      <c r="H8" s="22">
        <v>4</v>
      </c>
      <c r="I8" s="22" t="s">
        <v>260</v>
      </c>
    </row>
    <row r="9" spans="2:13" s="24" customFormat="1" ht="23.25" customHeight="1" x14ac:dyDescent="0.2">
      <c r="B9" s="85">
        <v>15882</v>
      </c>
      <c r="C9" s="86"/>
      <c r="D9" s="86"/>
      <c r="E9" s="150" t="s">
        <v>258</v>
      </c>
      <c r="F9" s="23"/>
      <c r="G9" s="23"/>
      <c r="H9" s="23"/>
      <c r="I9" s="22"/>
    </row>
    <row r="10" spans="2:13" s="44" customFormat="1" ht="12" customHeight="1" x14ac:dyDescent="0.25">
      <c r="B10" s="258" t="s">
        <v>154</v>
      </c>
      <c r="C10" s="259"/>
      <c r="D10" s="260"/>
      <c r="E10" s="45" t="s">
        <v>156</v>
      </c>
      <c r="F10" s="87">
        <f>F11+F53</f>
        <v>1075662</v>
      </c>
      <c r="G10" s="87">
        <f t="shared" ref="G10:H10" si="0">G11+G53</f>
        <v>0</v>
      </c>
      <c r="H10" s="87">
        <f t="shared" si="0"/>
        <v>1031147.7399999999</v>
      </c>
      <c r="I10" s="88">
        <f>H10/F10*100</f>
        <v>95.861687035518585</v>
      </c>
    </row>
    <row r="11" spans="2:13" s="44" customFormat="1" ht="22.15" customHeight="1" x14ac:dyDescent="0.25">
      <c r="B11" s="252">
        <v>1000</v>
      </c>
      <c r="C11" s="253"/>
      <c r="D11" s="254"/>
      <c r="E11" s="45" t="s">
        <v>218</v>
      </c>
      <c r="F11" s="87">
        <f>F12</f>
        <v>35362</v>
      </c>
      <c r="G11" s="87">
        <f t="shared" ref="G11:H11" si="1">G12</f>
        <v>0</v>
      </c>
      <c r="H11" s="87">
        <f t="shared" si="1"/>
        <v>39593.000000000007</v>
      </c>
      <c r="I11" s="88">
        <f t="shared" ref="I11:I73" si="2">H11/F11*100</f>
        <v>111.96482099428768</v>
      </c>
    </row>
    <row r="12" spans="2:13" s="44" customFormat="1" ht="12" customHeight="1" x14ac:dyDescent="0.25">
      <c r="B12" s="252" t="s">
        <v>152</v>
      </c>
      <c r="C12" s="253"/>
      <c r="D12" s="254"/>
      <c r="E12" s="43" t="s">
        <v>157</v>
      </c>
      <c r="F12" s="87">
        <f>F13+F45</f>
        <v>35362</v>
      </c>
      <c r="G12" s="87">
        <f t="shared" ref="G12:H12" si="3">G13+G45</f>
        <v>0</v>
      </c>
      <c r="H12" s="87">
        <f t="shared" si="3"/>
        <v>39593.000000000007</v>
      </c>
      <c r="I12" s="88">
        <f t="shared" si="2"/>
        <v>111.96482099428768</v>
      </c>
    </row>
    <row r="13" spans="2:13" s="61" customFormat="1" ht="12" customHeight="1" x14ac:dyDescent="0.25">
      <c r="B13" s="255" t="s">
        <v>155</v>
      </c>
      <c r="C13" s="256"/>
      <c r="D13" s="257"/>
      <c r="E13" s="67" t="s">
        <v>158</v>
      </c>
      <c r="F13" s="89">
        <f>F14+F45</f>
        <v>35362</v>
      </c>
      <c r="G13" s="89">
        <f t="shared" ref="G13:H13" si="4">G14+G45</f>
        <v>0</v>
      </c>
      <c r="H13" s="89">
        <f t="shared" si="4"/>
        <v>39593.000000000007</v>
      </c>
      <c r="I13" s="88">
        <f t="shared" si="2"/>
        <v>111.96482099428768</v>
      </c>
    </row>
    <row r="14" spans="2:13" s="44" customFormat="1" ht="12" customHeight="1" x14ac:dyDescent="0.25">
      <c r="B14" s="252">
        <v>3</v>
      </c>
      <c r="C14" s="253"/>
      <c r="D14" s="254"/>
      <c r="E14" s="43" t="s">
        <v>3</v>
      </c>
      <c r="F14" s="87">
        <v>35362</v>
      </c>
      <c r="G14" s="87">
        <f t="shared" ref="G14:H14" si="5">G15+G41</f>
        <v>0</v>
      </c>
      <c r="H14" s="87">
        <f t="shared" si="5"/>
        <v>39593.000000000007</v>
      </c>
      <c r="I14" s="88">
        <f t="shared" si="2"/>
        <v>111.96482099428768</v>
      </c>
    </row>
    <row r="15" spans="2:13" s="44" customFormat="1" ht="12" customHeight="1" x14ac:dyDescent="0.25">
      <c r="B15" s="151">
        <v>32</v>
      </c>
      <c r="C15" s="152"/>
      <c r="D15" s="153"/>
      <c r="E15" s="45" t="s">
        <v>12</v>
      </c>
      <c r="F15" s="87">
        <v>35362</v>
      </c>
      <c r="G15" s="87">
        <v>0</v>
      </c>
      <c r="H15" s="87">
        <f t="shared" ref="H15" si="6">H16+H19+H25+H35</f>
        <v>39253.820000000007</v>
      </c>
      <c r="I15" s="88">
        <f t="shared" si="2"/>
        <v>111.00565578869977</v>
      </c>
    </row>
    <row r="16" spans="2:13" ht="12" customHeight="1" x14ac:dyDescent="0.25">
      <c r="B16" s="50"/>
      <c r="C16" s="52">
        <v>321</v>
      </c>
      <c r="D16" s="51"/>
      <c r="E16" s="33" t="s">
        <v>34</v>
      </c>
      <c r="F16" s="90">
        <f>F17+F18</f>
        <v>0</v>
      </c>
      <c r="G16" s="90">
        <f t="shared" ref="G16:H16" si="7">G17+G18</f>
        <v>0</v>
      </c>
      <c r="H16" s="90">
        <f t="shared" si="7"/>
        <v>1597.26</v>
      </c>
      <c r="I16" s="88"/>
    </row>
    <row r="17" spans="2:9" ht="12" customHeight="1" x14ac:dyDescent="0.25">
      <c r="B17" s="46"/>
      <c r="C17" s="48"/>
      <c r="D17" s="49">
        <v>3211</v>
      </c>
      <c r="E17" s="33" t="s">
        <v>35</v>
      </c>
      <c r="F17" s="90"/>
      <c r="G17" s="91"/>
      <c r="H17" s="91">
        <v>1218.06</v>
      </c>
      <c r="I17" s="88"/>
    </row>
    <row r="18" spans="2:9" ht="12" customHeight="1" x14ac:dyDescent="0.25">
      <c r="B18" s="38"/>
      <c r="C18" s="48"/>
      <c r="D18" s="49">
        <v>3213</v>
      </c>
      <c r="E18" s="33" t="s">
        <v>184</v>
      </c>
      <c r="F18" s="90"/>
      <c r="G18" s="91"/>
      <c r="H18" s="91">
        <v>379.2</v>
      </c>
      <c r="I18" s="88"/>
    </row>
    <row r="19" spans="2:9" ht="12" customHeight="1" x14ac:dyDescent="0.25">
      <c r="B19" s="38"/>
      <c r="C19" s="52">
        <v>322</v>
      </c>
      <c r="D19" s="49"/>
      <c r="E19" s="33" t="s">
        <v>185</v>
      </c>
      <c r="F19" s="90">
        <f>SUM(F20:F24)</f>
        <v>0</v>
      </c>
      <c r="G19" s="90">
        <f t="shared" ref="G19:H19" si="8">SUM(G20:G24)</f>
        <v>0</v>
      </c>
      <c r="H19" s="90">
        <f t="shared" si="8"/>
        <v>30422.9</v>
      </c>
      <c r="I19" s="88"/>
    </row>
    <row r="20" spans="2:9" ht="12" customHeight="1" x14ac:dyDescent="0.25">
      <c r="B20" s="38"/>
      <c r="C20" s="48"/>
      <c r="D20" s="49">
        <v>3221</v>
      </c>
      <c r="E20" s="33" t="s">
        <v>186</v>
      </c>
      <c r="F20" s="90"/>
      <c r="G20" s="91"/>
      <c r="H20" s="91">
        <v>2940.47</v>
      </c>
      <c r="I20" s="88"/>
    </row>
    <row r="21" spans="2:9" ht="12" customHeight="1" x14ac:dyDescent="0.25">
      <c r="B21" s="38"/>
      <c r="C21" s="48"/>
      <c r="D21" s="49">
        <v>3223</v>
      </c>
      <c r="E21" s="33" t="s">
        <v>95</v>
      </c>
      <c r="F21" s="90"/>
      <c r="G21" s="91"/>
      <c r="H21" s="91">
        <v>27012.16</v>
      </c>
      <c r="I21" s="88"/>
    </row>
    <row r="22" spans="2:9" ht="12" customHeight="1" x14ac:dyDescent="0.25">
      <c r="B22" s="38"/>
      <c r="C22" s="48"/>
      <c r="D22" s="49">
        <v>3224</v>
      </c>
      <c r="E22" s="33" t="s">
        <v>187</v>
      </c>
      <c r="F22" s="90"/>
      <c r="G22" s="91"/>
      <c r="H22" s="91">
        <v>470.27</v>
      </c>
      <c r="I22" s="88"/>
    </row>
    <row r="23" spans="2:9" ht="12" customHeight="1" x14ac:dyDescent="0.25">
      <c r="B23" s="38"/>
      <c r="C23" s="48"/>
      <c r="D23" s="49">
        <v>3225</v>
      </c>
      <c r="E23" s="33" t="s">
        <v>97</v>
      </c>
      <c r="F23" s="90"/>
      <c r="G23" s="91"/>
      <c r="H23" s="91">
        <v>0</v>
      </c>
      <c r="I23" s="88"/>
    </row>
    <row r="24" spans="2:9" ht="12" customHeight="1" x14ac:dyDescent="0.25">
      <c r="B24" s="38"/>
      <c r="C24" s="48"/>
      <c r="D24" s="49">
        <v>3227</v>
      </c>
      <c r="E24" s="33" t="s">
        <v>188</v>
      </c>
      <c r="F24" s="90"/>
      <c r="G24" s="91"/>
      <c r="H24" s="91">
        <v>0</v>
      </c>
      <c r="I24" s="88"/>
    </row>
    <row r="25" spans="2:9" ht="12" customHeight="1" x14ac:dyDescent="0.25">
      <c r="B25" s="38"/>
      <c r="C25" s="52">
        <v>323</v>
      </c>
      <c r="D25" s="49"/>
      <c r="E25" s="33" t="s">
        <v>99</v>
      </c>
      <c r="F25" s="90">
        <v>0</v>
      </c>
      <c r="G25" s="90">
        <v>0</v>
      </c>
      <c r="H25" s="90">
        <f t="shared" ref="H25" si="9">SUM(H26:H34)</f>
        <v>6133</v>
      </c>
      <c r="I25" s="88"/>
    </row>
    <row r="26" spans="2:9" ht="12" customHeight="1" x14ac:dyDescent="0.25">
      <c r="B26" s="38"/>
      <c r="C26" s="48"/>
      <c r="D26" s="49">
        <v>3231</v>
      </c>
      <c r="E26" s="33" t="s">
        <v>100</v>
      </c>
      <c r="F26" s="90"/>
      <c r="G26" s="91"/>
      <c r="H26" s="91">
        <v>1761.72</v>
      </c>
      <c r="I26" s="88"/>
    </row>
    <row r="27" spans="2:9" ht="12" customHeight="1" x14ac:dyDescent="0.25">
      <c r="B27" s="38"/>
      <c r="C27" s="48"/>
      <c r="D27" s="49">
        <v>3232</v>
      </c>
      <c r="E27" s="33" t="s">
        <v>189</v>
      </c>
      <c r="F27" s="90"/>
      <c r="G27" s="91"/>
      <c r="H27" s="91">
        <v>852.84</v>
      </c>
      <c r="I27" s="88"/>
    </row>
    <row r="28" spans="2:9" ht="12" customHeight="1" x14ac:dyDescent="0.25">
      <c r="B28" s="38"/>
      <c r="C28" s="48"/>
      <c r="D28" s="49">
        <v>3233</v>
      </c>
      <c r="E28" s="33" t="s">
        <v>102</v>
      </c>
      <c r="F28" s="90"/>
      <c r="G28" s="91"/>
      <c r="H28" s="91">
        <v>604.73</v>
      </c>
      <c r="I28" s="88"/>
    </row>
    <row r="29" spans="2:9" ht="12" customHeight="1" x14ac:dyDescent="0.25">
      <c r="B29" s="38"/>
      <c r="C29" s="48"/>
      <c r="D29" s="49">
        <v>3234</v>
      </c>
      <c r="E29" s="33" t="s">
        <v>103</v>
      </c>
      <c r="F29" s="90"/>
      <c r="G29" s="91"/>
      <c r="H29" s="91">
        <v>1478.84</v>
      </c>
      <c r="I29" s="88"/>
    </row>
    <row r="30" spans="2:9" ht="12" customHeight="1" x14ac:dyDescent="0.25">
      <c r="B30" s="38"/>
      <c r="C30" s="48"/>
      <c r="D30" s="49">
        <v>3235</v>
      </c>
      <c r="E30" s="33" t="s">
        <v>104</v>
      </c>
      <c r="F30" s="90"/>
      <c r="G30" s="91"/>
      <c r="H30" s="91">
        <v>93.75</v>
      </c>
      <c r="I30" s="88"/>
    </row>
    <row r="31" spans="2:9" ht="12" customHeight="1" x14ac:dyDescent="0.25">
      <c r="B31" s="38"/>
      <c r="C31" s="48"/>
      <c r="D31" s="49">
        <v>3236</v>
      </c>
      <c r="E31" s="33" t="s">
        <v>105</v>
      </c>
      <c r="F31" s="90"/>
      <c r="G31" s="91"/>
      <c r="H31" s="91">
        <v>0</v>
      </c>
      <c r="I31" s="88"/>
    </row>
    <row r="32" spans="2:9" ht="12" customHeight="1" x14ac:dyDescent="0.25">
      <c r="B32" s="38"/>
      <c r="C32" s="48"/>
      <c r="D32" s="49">
        <v>3237</v>
      </c>
      <c r="E32" s="33" t="s">
        <v>106</v>
      </c>
      <c r="F32" s="90"/>
      <c r="G32" s="91"/>
      <c r="H32" s="91">
        <v>0</v>
      </c>
      <c r="I32" s="88"/>
    </row>
    <row r="33" spans="2:9" ht="12" customHeight="1" x14ac:dyDescent="0.25">
      <c r="B33" s="38"/>
      <c r="C33" s="48"/>
      <c r="D33" s="49">
        <v>3238</v>
      </c>
      <c r="E33" s="33" t="s">
        <v>107</v>
      </c>
      <c r="F33" s="90"/>
      <c r="G33" s="91"/>
      <c r="H33" s="91">
        <v>1262.42</v>
      </c>
      <c r="I33" s="88"/>
    </row>
    <row r="34" spans="2:9" ht="12" customHeight="1" x14ac:dyDescent="0.25">
      <c r="B34" s="38"/>
      <c r="C34" s="48"/>
      <c r="D34" s="49">
        <v>3239</v>
      </c>
      <c r="E34" s="33" t="s">
        <v>108</v>
      </c>
      <c r="F34" s="90"/>
      <c r="G34" s="91"/>
      <c r="H34" s="91">
        <v>78.7</v>
      </c>
      <c r="I34" s="88"/>
    </row>
    <row r="35" spans="2:9" ht="12" customHeight="1" x14ac:dyDescent="0.25">
      <c r="B35" s="38"/>
      <c r="C35" s="52">
        <v>329</v>
      </c>
      <c r="D35" s="49"/>
      <c r="E35" s="33" t="s">
        <v>109</v>
      </c>
      <c r="F35" s="90">
        <v>0</v>
      </c>
      <c r="G35" s="90">
        <v>0</v>
      </c>
      <c r="H35" s="90">
        <f t="shared" ref="H35" si="10">SUM(H36:H40)</f>
        <v>1100.6600000000001</v>
      </c>
      <c r="I35" s="88"/>
    </row>
    <row r="36" spans="2:9" ht="12" customHeight="1" x14ac:dyDescent="0.25">
      <c r="B36" s="38"/>
      <c r="C36" s="48"/>
      <c r="D36" s="49">
        <v>3292</v>
      </c>
      <c r="E36" s="33" t="s">
        <v>110</v>
      </c>
      <c r="F36" s="90"/>
      <c r="G36" s="91"/>
      <c r="H36" s="91">
        <v>789.32</v>
      </c>
      <c r="I36" s="88"/>
    </row>
    <row r="37" spans="2:9" ht="12" customHeight="1" x14ac:dyDescent="0.25">
      <c r="B37" s="38"/>
      <c r="C37" s="48"/>
      <c r="D37" s="49">
        <v>3293</v>
      </c>
      <c r="E37" s="33" t="s">
        <v>111</v>
      </c>
      <c r="F37" s="90"/>
      <c r="G37" s="91"/>
      <c r="H37" s="91">
        <v>0</v>
      </c>
      <c r="I37" s="88"/>
    </row>
    <row r="38" spans="2:9" ht="12" customHeight="1" x14ac:dyDescent="0.25">
      <c r="B38" s="38"/>
      <c r="C38" s="48"/>
      <c r="D38" s="49">
        <v>3294</v>
      </c>
      <c r="E38" s="33" t="s">
        <v>112</v>
      </c>
      <c r="F38" s="90"/>
      <c r="G38" s="91"/>
      <c r="H38" s="91">
        <v>108.09</v>
      </c>
      <c r="I38" s="88"/>
    </row>
    <row r="39" spans="2:9" ht="12" customHeight="1" x14ac:dyDescent="0.25">
      <c r="B39" s="38"/>
      <c r="C39" s="48"/>
      <c r="D39" s="49">
        <v>3295</v>
      </c>
      <c r="E39" s="33" t="s">
        <v>190</v>
      </c>
      <c r="F39" s="90"/>
      <c r="G39" s="91"/>
      <c r="H39" s="91">
        <v>0</v>
      </c>
      <c r="I39" s="88"/>
    </row>
    <row r="40" spans="2:9" ht="12" customHeight="1" x14ac:dyDescent="0.25">
      <c r="B40" s="38"/>
      <c r="C40" s="48"/>
      <c r="D40" s="49">
        <v>3299</v>
      </c>
      <c r="E40" s="33" t="s">
        <v>109</v>
      </c>
      <c r="F40" s="90"/>
      <c r="G40" s="91"/>
      <c r="H40" s="91">
        <v>203.25</v>
      </c>
      <c r="I40" s="88"/>
    </row>
    <row r="41" spans="2:9" s="44" customFormat="1" ht="12" customHeight="1" x14ac:dyDescent="0.25">
      <c r="B41" s="154">
        <v>34</v>
      </c>
      <c r="C41" s="55"/>
      <c r="D41" s="56"/>
      <c r="E41" s="45" t="s">
        <v>113</v>
      </c>
      <c r="F41" s="87">
        <v>280</v>
      </c>
      <c r="G41" s="87">
        <v>0</v>
      </c>
      <c r="H41" s="87">
        <f t="shared" ref="H41" si="11">H42</f>
        <v>339.17999999999995</v>
      </c>
      <c r="I41" s="88">
        <f t="shared" si="2"/>
        <v>121.13571428571426</v>
      </c>
    </row>
    <row r="42" spans="2:9" ht="12" customHeight="1" x14ac:dyDescent="0.25">
      <c r="B42" s="38"/>
      <c r="C42" s="48">
        <v>343</v>
      </c>
      <c r="D42" s="49"/>
      <c r="E42" s="33" t="s">
        <v>115</v>
      </c>
      <c r="F42" s="90">
        <f>F43+F44</f>
        <v>0</v>
      </c>
      <c r="G42" s="90">
        <f t="shared" ref="G42:H42" si="12">G43+G44</f>
        <v>0</v>
      </c>
      <c r="H42" s="90">
        <f t="shared" si="12"/>
        <v>339.17999999999995</v>
      </c>
      <c r="I42" s="88"/>
    </row>
    <row r="43" spans="2:9" ht="12" customHeight="1" x14ac:dyDescent="0.25">
      <c r="B43" s="38"/>
      <c r="C43" s="48"/>
      <c r="D43" s="49">
        <v>3431</v>
      </c>
      <c r="E43" s="33" t="s">
        <v>114</v>
      </c>
      <c r="F43" s="90"/>
      <c r="G43" s="91"/>
      <c r="H43" s="91">
        <v>338.78</v>
      </c>
      <c r="I43" s="88"/>
    </row>
    <row r="44" spans="2:9" ht="12" customHeight="1" x14ac:dyDescent="0.25">
      <c r="B44" s="38"/>
      <c r="C44" s="48"/>
      <c r="D44" s="49">
        <v>3433</v>
      </c>
      <c r="E44" s="33" t="s">
        <v>116</v>
      </c>
      <c r="F44" s="90"/>
      <c r="G44" s="91"/>
      <c r="H44" s="91">
        <v>0.4</v>
      </c>
      <c r="I44" s="88"/>
    </row>
    <row r="45" spans="2:9" s="44" customFormat="1" ht="12" customHeight="1" x14ac:dyDescent="0.25">
      <c r="B45" s="47" t="s">
        <v>160</v>
      </c>
      <c r="C45" s="42"/>
      <c r="D45" s="43"/>
      <c r="E45" s="45" t="s">
        <v>161</v>
      </c>
      <c r="F45" s="87">
        <f>F46</f>
        <v>0</v>
      </c>
      <c r="G45" s="87">
        <f t="shared" ref="G45:H45" si="13">G46</f>
        <v>0</v>
      </c>
      <c r="H45" s="87">
        <f t="shared" si="13"/>
        <v>0</v>
      </c>
      <c r="I45" s="88"/>
    </row>
    <row r="46" spans="2:9" s="44" customFormat="1" ht="12" customHeight="1" x14ac:dyDescent="0.25">
      <c r="B46" s="41">
        <v>4</v>
      </c>
      <c r="C46" s="42"/>
      <c r="D46" s="43"/>
      <c r="E46" s="45" t="s">
        <v>162</v>
      </c>
      <c r="F46" s="87">
        <f>F47</f>
        <v>0</v>
      </c>
      <c r="G46" s="87">
        <f t="shared" ref="G46:H46" si="14">G47</f>
        <v>0</v>
      </c>
      <c r="H46" s="87">
        <f t="shared" si="14"/>
        <v>0</v>
      </c>
      <c r="I46" s="88"/>
    </row>
    <row r="47" spans="2:9" s="44" customFormat="1" ht="12" customHeight="1" x14ac:dyDescent="0.25">
      <c r="B47" s="155">
        <v>42</v>
      </c>
      <c r="C47" s="42"/>
      <c r="D47" s="43"/>
      <c r="E47" s="45" t="s">
        <v>265</v>
      </c>
      <c r="F47" s="87">
        <f>F48+F51</f>
        <v>0</v>
      </c>
      <c r="G47" s="87">
        <f t="shared" ref="G47:H47" si="15">G48+G51</f>
        <v>0</v>
      </c>
      <c r="H47" s="87">
        <f t="shared" si="15"/>
        <v>0</v>
      </c>
      <c r="I47" s="88"/>
    </row>
    <row r="48" spans="2:9" ht="12" customHeight="1" x14ac:dyDescent="0.25">
      <c r="B48" s="37"/>
      <c r="C48" s="40">
        <v>422</v>
      </c>
      <c r="D48" s="32"/>
      <c r="E48" s="33" t="s">
        <v>183</v>
      </c>
      <c r="F48" s="90">
        <f>F49+F50</f>
        <v>0</v>
      </c>
      <c r="G48" s="90">
        <f t="shared" ref="G48:H48" si="16">G49+G50</f>
        <v>0</v>
      </c>
      <c r="H48" s="90">
        <f t="shared" si="16"/>
        <v>0</v>
      </c>
      <c r="I48" s="88"/>
    </row>
    <row r="49" spans="2:9" ht="12" customHeight="1" x14ac:dyDescent="0.25">
      <c r="B49" s="37"/>
      <c r="C49" s="40"/>
      <c r="D49" s="32">
        <v>4221</v>
      </c>
      <c r="E49" s="33" t="s">
        <v>122</v>
      </c>
      <c r="F49" s="90"/>
      <c r="G49" s="91"/>
      <c r="H49" s="91"/>
      <c r="I49" s="88"/>
    </row>
    <row r="50" spans="2:9" ht="12" customHeight="1" x14ac:dyDescent="0.25">
      <c r="B50" s="37"/>
      <c r="C50" s="40"/>
      <c r="D50" s="32">
        <v>4227</v>
      </c>
      <c r="E50" s="33" t="s">
        <v>123</v>
      </c>
      <c r="F50" s="90">
        <f>F51</f>
        <v>0</v>
      </c>
      <c r="G50" s="90">
        <f t="shared" ref="G50:H51" si="17">G51</f>
        <v>0</v>
      </c>
      <c r="H50" s="90">
        <f t="shared" si="17"/>
        <v>0</v>
      </c>
      <c r="I50" s="88"/>
    </row>
    <row r="51" spans="2:9" ht="12" customHeight="1" x14ac:dyDescent="0.25">
      <c r="B51" s="37"/>
      <c r="C51" s="40">
        <v>424</v>
      </c>
      <c r="D51" s="32"/>
      <c r="E51" s="33" t="s">
        <v>191</v>
      </c>
      <c r="F51" s="90">
        <f>F52</f>
        <v>0</v>
      </c>
      <c r="G51" s="90">
        <f t="shared" si="17"/>
        <v>0</v>
      </c>
      <c r="H51" s="90">
        <f t="shared" si="17"/>
        <v>0</v>
      </c>
      <c r="I51" s="88"/>
    </row>
    <row r="52" spans="2:9" ht="12" customHeight="1" x14ac:dyDescent="0.25">
      <c r="B52" s="37"/>
      <c r="C52" s="40"/>
      <c r="D52" s="32">
        <v>4241</v>
      </c>
      <c r="E52" s="33" t="s">
        <v>125</v>
      </c>
      <c r="F52" s="90"/>
      <c r="G52" s="91"/>
      <c r="H52" s="91"/>
      <c r="I52" s="88"/>
    </row>
    <row r="53" spans="2:9" s="44" customFormat="1" ht="22.5" customHeight="1" x14ac:dyDescent="0.25">
      <c r="B53" s="41">
        <v>1003</v>
      </c>
      <c r="C53" s="42"/>
      <c r="D53" s="43"/>
      <c r="E53" s="45" t="s">
        <v>192</v>
      </c>
      <c r="F53" s="87">
        <f>F54+F70+F76+F85+F113+F118</f>
        <v>1040300</v>
      </c>
      <c r="G53" s="87">
        <f t="shared" ref="G53:H53" si="18">G54+G70+G76+G85+G113+G118</f>
        <v>0</v>
      </c>
      <c r="H53" s="87">
        <f t="shared" si="18"/>
        <v>991554.73999999987</v>
      </c>
      <c r="I53" s="88">
        <f t="shared" si="2"/>
        <v>95.314307411323639</v>
      </c>
    </row>
    <row r="54" spans="2:9" s="44" customFormat="1" ht="20.45" customHeight="1" x14ac:dyDescent="0.25">
      <c r="B54" s="47" t="s">
        <v>152</v>
      </c>
      <c r="C54" s="42"/>
      <c r="D54" s="43"/>
      <c r="E54" s="45" t="s">
        <v>165</v>
      </c>
      <c r="F54" s="89">
        <f>F55</f>
        <v>3640</v>
      </c>
      <c r="G54" s="89">
        <f t="shared" ref="G54:H55" si="19">G55</f>
        <v>0</v>
      </c>
      <c r="H54" s="89">
        <f t="shared" si="19"/>
        <v>2557.5500000000002</v>
      </c>
      <c r="I54" s="88">
        <f t="shared" si="2"/>
        <v>70.262362637362642</v>
      </c>
    </row>
    <row r="55" spans="2:9" s="61" customFormat="1" ht="12" customHeight="1" x14ac:dyDescent="0.25">
      <c r="B55" s="62" t="s">
        <v>153</v>
      </c>
      <c r="C55" s="66"/>
      <c r="D55" s="63"/>
      <c r="E55" s="65" t="s">
        <v>164</v>
      </c>
      <c r="F55" s="89">
        <f>F56</f>
        <v>3640</v>
      </c>
      <c r="G55" s="89">
        <f t="shared" si="19"/>
        <v>0</v>
      </c>
      <c r="H55" s="89">
        <f t="shared" si="19"/>
        <v>2557.5500000000002</v>
      </c>
      <c r="I55" s="88">
        <f t="shared" si="2"/>
        <v>70.262362637362642</v>
      </c>
    </row>
    <row r="56" spans="2:9" s="44" customFormat="1" ht="12" customHeight="1" x14ac:dyDescent="0.25">
      <c r="B56" s="47">
        <v>3</v>
      </c>
      <c r="C56" s="55"/>
      <c r="D56" s="56"/>
      <c r="E56" s="45" t="s">
        <v>3</v>
      </c>
      <c r="F56" s="87">
        <v>3640</v>
      </c>
      <c r="G56" s="87">
        <v>0</v>
      </c>
      <c r="H56" s="87">
        <f t="shared" ref="H56" si="20">H57+H64</f>
        <v>2557.5500000000002</v>
      </c>
      <c r="I56" s="88">
        <f t="shared" si="2"/>
        <v>70.262362637362642</v>
      </c>
    </row>
    <row r="57" spans="2:9" s="44" customFormat="1" ht="12" customHeight="1" x14ac:dyDescent="0.25">
      <c r="B57" s="154">
        <v>31</v>
      </c>
      <c r="C57" s="55"/>
      <c r="D57" s="56"/>
      <c r="E57" s="45" t="s">
        <v>4</v>
      </c>
      <c r="F57" s="87">
        <v>2820</v>
      </c>
      <c r="G57" s="87">
        <v>0</v>
      </c>
      <c r="H57" s="87">
        <f>SUM(H58+H60+H62)</f>
        <v>1854.3600000000001</v>
      </c>
      <c r="I57" s="88">
        <f t="shared" si="2"/>
        <v>65.75744680851065</v>
      </c>
    </row>
    <row r="58" spans="2:9" ht="12" customHeight="1" x14ac:dyDescent="0.25">
      <c r="B58" s="38"/>
      <c r="C58" s="48">
        <v>311</v>
      </c>
      <c r="D58" s="49"/>
      <c r="E58" s="33" t="s">
        <v>201</v>
      </c>
      <c r="F58" s="90"/>
      <c r="G58" s="91"/>
      <c r="H58" s="91">
        <v>1377.13</v>
      </c>
      <c r="I58" s="88"/>
    </row>
    <row r="59" spans="2:9" ht="12" customHeight="1" x14ac:dyDescent="0.25">
      <c r="B59" s="38"/>
      <c r="C59" s="48"/>
      <c r="D59" s="49">
        <v>3111</v>
      </c>
      <c r="E59" s="33" t="s">
        <v>221</v>
      </c>
      <c r="F59" s="90"/>
      <c r="G59" s="91"/>
      <c r="H59" s="91">
        <v>1377.13</v>
      </c>
      <c r="I59" s="88"/>
    </row>
    <row r="60" spans="2:9" ht="12" customHeight="1" x14ac:dyDescent="0.25">
      <c r="B60" s="38"/>
      <c r="C60" s="48">
        <v>312</v>
      </c>
      <c r="D60" s="49"/>
      <c r="E60" s="33" t="s">
        <v>87</v>
      </c>
      <c r="F60" s="90"/>
      <c r="G60" s="91"/>
      <c r="H60" s="91">
        <v>250</v>
      </c>
      <c r="I60" s="88"/>
    </row>
    <row r="61" spans="2:9" ht="12" customHeight="1" x14ac:dyDescent="0.25">
      <c r="B61" s="38"/>
      <c r="C61" s="48"/>
      <c r="D61" s="49">
        <v>3121</v>
      </c>
      <c r="E61" s="33" t="s">
        <v>87</v>
      </c>
      <c r="F61" s="90"/>
      <c r="G61" s="91"/>
      <c r="H61" s="91">
        <v>250</v>
      </c>
      <c r="I61" s="88"/>
    </row>
    <row r="62" spans="2:9" ht="12" customHeight="1" x14ac:dyDescent="0.25">
      <c r="B62" s="38"/>
      <c r="C62" s="48">
        <v>313</v>
      </c>
      <c r="D62" s="49"/>
      <c r="E62" s="33" t="s">
        <v>222</v>
      </c>
      <c r="F62" s="90"/>
      <c r="G62" s="91"/>
      <c r="H62" s="91">
        <v>227.23</v>
      </c>
      <c r="I62" s="88"/>
    </row>
    <row r="63" spans="2:9" ht="12" customHeight="1" x14ac:dyDescent="0.25">
      <c r="B63" s="38"/>
      <c r="C63" s="48"/>
      <c r="D63" s="49">
        <v>3132</v>
      </c>
      <c r="E63" s="33" t="s">
        <v>223</v>
      </c>
      <c r="F63" s="90"/>
      <c r="G63" s="91"/>
      <c r="H63" s="91">
        <v>227.33</v>
      </c>
      <c r="I63" s="88"/>
    </row>
    <row r="64" spans="2:9" s="44" customFormat="1" ht="12" customHeight="1" x14ac:dyDescent="0.25">
      <c r="B64" s="154">
        <v>32</v>
      </c>
      <c r="C64" s="55"/>
      <c r="D64" s="56"/>
      <c r="E64" s="45" t="s">
        <v>12</v>
      </c>
      <c r="F64" s="87">
        <v>820</v>
      </c>
      <c r="G64" s="87">
        <v>0</v>
      </c>
      <c r="H64" s="87">
        <f t="shared" ref="H64" si="21">H65+H68</f>
        <v>703.18999999999994</v>
      </c>
      <c r="I64" s="88">
        <f t="shared" si="2"/>
        <v>85.754878048780483</v>
      </c>
    </row>
    <row r="65" spans="2:9" ht="12" customHeight="1" x14ac:dyDescent="0.25">
      <c r="B65" s="38"/>
      <c r="C65" s="48">
        <v>321</v>
      </c>
      <c r="D65" s="49"/>
      <c r="E65" s="33" t="s">
        <v>34</v>
      </c>
      <c r="F65" s="90"/>
      <c r="G65" s="91"/>
      <c r="H65" s="91">
        <f>H66+H67</f>
        <v>617.66999999999996</v>
      </c>
      <c r="I65" s="88"/>
    </row>
    <row r="66" spans="2:9" ht="12" customHeight="1" x14ac:dyDescent="0.25">
      <c r="B66" s="38"/>
      <c r="C66" s="48"/>
      <c r="D66" s="49">
        <v>3211</v>
      </c>
      <c r="E66" s="33" t="s">
        <v>35</v>
      </c>
      <c r="F66" s="90"/>
      <c r="G66" s="91"/>
      <c r="H66" s="91">
        <v>492.63</v>
      </c>
      <c r="I66" s="88"/>
    </row>
    <row r="67" spans="2:9" ht="12" customHeight="1" x14ac:dyDescent="0.25">
      <c r="B67" s="38"/>
      <c r="C67" s="48"/>
      <c r="D67" s="49">
        <v>3212</v>
      </c>
      <c r="E67" s="33" t="s">
        <v>236</v>
      </c>
      <c r="F67" s="90"/>
      <c r="G67" s="91"/>
      <c r="H67" s="91">
        <v>125.04</v>
      </c>
      <c r="I67" s="88"/>
    </row>
    <row r="68" spans="2:9" ht="12" customHeight="1" x14ac:dyDescent="0.25">
      <c r="B68" s="38"/>
      <c r="C68" s="48">
        <v>322</v>
      </c>
      <c r="D68" s="49"/>
      <c r="E68" s="33" t="s">
        <v>92</v>
      </c>
      <c r="F68" s="90"/>
      <c r="G68" s="91"/>
      <c r="H68" s="91">
        <v>85.52</v>
      </c>
      <c r="I68" s="88"/>
    </row>
    <row r="69" spans="2:9" ht="12" customHeight="1" x14ac:dyDescent="0.25">
      <c r="B69" s="38"/>
      <c r="C69" s="48"/>
      <c r="D69" s="49">
        <v>3222</v>
      </c>
      <c r="E69" s="33" t="s">
        <v>94</v>
      </c>
      <c r="F69" s="90"/>
      <c r="G69" s="91"/>
      <c r="H69" s="91">
        <v>85.52</v>
      </c>
      <c r="I69" s="88"/>
    </row>
    <row r="70" spans="2:9" s="44" customFormat="1" ht="12" customHeight="1" x14ac:dyDescent="0.25">
      <c r="B70" s="47" t="s">
        <v>166</v>
      </c>
      <c r="C70" s="48"/>
      <c r="D70" s="56"/>
      <c r="E70" s="45" t="s">
        <v>167</v>
      </c>
      <c r="F70" s="87">
        <f>F71</f>
        <v>600</v>
      </c>
      <c r="G70" s="87">
        <f t="shared" ref="G70:H70" si="22">G71</f>
        <v>0</v>
      </c>
      <c r="H70" s="87">
        <f t="shared" si="22"/>
        <v>437.91</v>
      </c>
      <c r="I70" s="88">
        <f t="shared" si="2"/>
        <v>72.984999999999999</v>
      </c>
    </row>
    <row r="71" spans="2:9" s="61" customFormat="1" ht="12" customHeight="1" x14ac:dyDescent="0.25">
      <c r="B71" s="62" t="s">
        <v>168</v>
      </c>
      <c r="C71" s="55"/>
      <c r="D71" s="63"/>
      <c r="E71" s="65" t="s">
        <v>164</v>
      </c>
      <c r="F71" s="89">
        <f>F72</f>
        <v>600</v>
      </c>
      <c r="G71" s="89">
        <f t="shared" ref="G71:H72" si="23">G72</f>
        <v>0</v>
      </c>
      <c r="H71" s="89">
        <f t="shared" si="23"/>
        <v>437.91</v>
      </c>
      <c r="I71" s="88">
        <f t="shared" si="2"/>
        <v>72.984999999999999</v>
      </c>
    </row>
    <row r="72" spans="2:9" s="44" customFormat="1" ht="12" customHeight="1" x14ac:dyDescent="0.25">
      <c r="B72" s="47">
        <v>3</v>
      </c>
      <c r="C72" s="66"/>
      <c r="D72" s="56"/>
      <c r="E72" s="45" t="s">
        <v>3</v>
      </c>
      <c r="F72" s="87">
        <v>600</v>
      </c>
      <c r="G72" s="87">
        <v>0</v>
      </c>
      <c r="H72" s="87">
        <f t="shared" si="23"/>
        <v>437.91</v>
      </c>
      <c r="I72" s="88">
        <f t="shared" si="2"/>
        <v>72.984999999999999</v>
      </c>
    </row>
    <row r="73" spans="2:9" s="44" customFormat="1" ht="12" customHeight="1" x14ac:dyDescent="0.25">
      <c r="B73" s="154">
        <v>32</v>
      </c>
      <c r="C73" s="55"/>
      <c r="D73" s="56"/>
      <c r="E73" s="45" t="s">
        <v>12</v>
      </c>
      <c r="F73" s="87">
        <v>600</v>
      </c>
      <c r="G73" s="87">
        <v>0</v>
      </c>
      <c r="H73" s="87">
        <f t="shared" ref="G73:H74" si="24">H74</f>
        <v>437.91</v>
      </c>
      <c r="I73" s="88">
        <f t="shared" si="2"/>
        <v>72.984999999999999</v>
      </c>
    </row>
    <row r="74" spans="2:9" ht="12" customHeight="1" x14ac:dyDescent="0.25">
      <c r="B74" s="38"/>
      <c r="C74" s="48">
        <v>323</v>
      </c>
      <c r="D74" s="49"/>
      <c r="E74" s="33" t="s">
        <v>99</v>
      </c>
      <c r="F74" s="90">
        <f>F75</f>
        <v>0</v>
      </c>
      <c r="G74" s="90">
        <f t="shared" si="24"/>
        <v>0</v>
      </c>
      <c r="H74" s="90">
        <f t="shared" si="24"/>
        <v>437.91</v>
      </c>
      <c r="I74" s="88"/>
    </row>
    <row r="75" spans="2:9" ht="12" customHeight="1" x14ac:dyDescent="0.25">
      <c r="B75" s="38"/>
      <c r="C75" s="48"/>
      <c r="D75" s="49">
        <v>3237</v>
      </c>
      <c r="E75" s="33" t="s">
        <v>106</v>
      </c>
      <c r="F75" s="90"/>
      <c r="G75" s="91"/>
      <c r="H75" s="91">
        <v>437.91</v>
      </c>
      <c r="I75" s="88"/>
    </row>
    <row r="76" spans="2:9" s="44" customFormat="1" ht="19.5" customHeight="1" x14ac:dyDescent="0.25">
      <c r="B76" s="47" t="s">
        <v>159</v>
      </c>
      <c r="C76" s="48"/>
      <c r="D76" s="56"/>
      <c r="E76" s="45" t="s">
        <v>231</v>
      </c>
      <c r="F76" s="87">
        <v>3130</v>
      </c>
      <c r="G76" s="92">
        <v>0</v>
      </c>
      <c r="H76" s="92">
        <v>3125</v>
      </c>
      <c r="I76" s="88">
        <f t="shared" ref="I76:I133" si="25">H76/F76*100</f>
        <v>99.840255591054316</v>
      </c>
    </row>
    <row r="77" spans="2:9" s="61" customFormat="1" ht="12" customHeight="1" x14ac:dyDescent="0.25">
      <c r="B77" s="62" t="s">
        <v>168</v>
      </c>
      <c r="C77" s="55"/>
      <c r="D77" s="63"/>
      <c r="E77" s="65" t="s">
        <v>164</v>
      </c>
      <c r="F77" s="89">
        <f>F78</f>
        <v>3130</v>
      </c>
      <c r="G77" s="89">
        <f>G78</f>
        <v>0</v>
      </c>
      <c r="H77" s="89">
        <f>H78</f>
        <v>3125</v>
      </c>
      <c r="I77" s="88">
        <f t="shared" si="25"/>
        <v>99.840255591054316</v>
      </c>
    </row>
    <row r="78" spans="2:9" s="44" customFormat="1" ht="12" customHeight="1" x14ac:dyDescent="0.25">
      <c r="B78" s="47">
        <v>4</v>
      </c>
      <c r="C78" s="66"/>
      <c r="D78" s="56"/>
      <c r="E78" s="45" t="s">
        <v>5</v>
      </c>
      <c r="F78" s="87">
        <f>F79+F82</f>
        <v>3130</v>
      </c>
      <c r="G78" s="87">
        <v>0</v>
      </c>
      <c r="H78" s="87">
        <f>H79+H82</f>
        <v>3125</v>
      </c>
      <c r="I78" s="88">
        <f t="shared" si="25"/>
        <v>99.840255591054316</v>
      </c>
    </row>
    <row r="79" spans="2:9" s="44" customFormat="1" ht="12" customHeight="1" x14ac:dyDescent="0.25">
      <c r="B79" s="154">
        <v>42</v>
      </c>
      <c r="C79" s="55"/>
      <c r="D79" s="56"/>
      <c r="E79" s="45" t="s">
        <v>193</v>
      </c>
      <c r="F79" s="87"/>
      <c r="G79" s="87"/>
      <c r="H79" s="87"/>
      <c r="I79" s="88"/>
    </row>
    <row r="80" spans="2:9" ht="11.45" customHeight="1" x14ac:dyDescent="0.25">
      <c r="B80" s="38"/>
      <c r="C80" s="48">
        <v>422</v>
      </c>
      <c r="D80" s="49"/>
      <c r="E80" s="33" t="s">
        <v>183</v>
      </c>
      <c r="F80" s="90"/>
      <c r="G80" s="90"/>
      <c r="H80" s="90"/>
      <c r="I80" s="88"/>
    </row>
    <row r="81" spans="2:9" ht="11.45" customHeight="1" x14ac:dyDescent="0.25">
      <c r="B81" s="38"/>
      <c r="C81" s="48"/>
      <c r="D81" s="49">
        <v>4221</v>
      </c>
      <c r="E81" s="33" t="s">
        <v>122</v>
      </c>
      <c r="F81" s="90"/>
      <c r="G81" s="90"/>
      <c r="H81" s="90"/>
      <c r="I81" s="88"/>
    </row>
    <row r="82" spans="2:9" s="44" customFormat="1" ht="11.45" customHeight="1" x14ac:dyDescent="0.25">
      <c r="B82" s="154">
        <v>45</v>
      </c>
      <c r="C82" s="55"/>
      <c r="D82" s="56"/>
      <c r="E82" s="45" t="s">
        <v>232</v>
      </c>
      <c r="F82" s="87">
        <v>3130</v>
      </c>
      <c r="G82" s="87">
        <v>0</v>
      </c>
      <c r="H82" s="87">
        <f t="shared" ref="H82:H83" si="26">H83</f>
        <v>3125</v>
      </c>
      <c r="I82" s="88">
        <f t="shared" si="25"/>
        <v>99.840255591054316</v>
      </c>
    </row>
    <row r="83" spans="2:9" ht="11.45" customHeight="1" x14ac:dyDescent="0.25">
      <c r="B83" s="38"/>
      <c r="C83" s="48">
        <v>451</v>
      </c>
      <c r="D83" s="49"/>
      <c r="E83" s="33" t="s">
        <v>126</v>
      </c>
      <c r="F83" s="90"/>
      <c r="G83" s="90"/>
      <c r="H83" s="90">
        <f t="shared" si="26"/>
        <v>3125</v>
      </c>
      <c r="I83" s="88"/>
    </row>
    <row r="84" spans="2:9" ht="11.45" customHeight="1" x14ac:dyDescent="0.25">
      <c r="B84" s="38"/>
      <c r="C84" s="48"/>
      <c r="D84" s="49">
        <v>4511</v>
      </c>
      <c r="E84" s="33" t="s">
        <v>126</v>
      </c>
      <c r="F84" s="90"/>
      <c r="G84" s="91"/>
      <c r="H84" s="91">
        <v>3125</v>
      </c>
      <c r="I84" s="88"/>
    </row>
    <row r="85" spans="2:9" s="44" customFormat="1" ht="12" customHeight="1" x14ac:dyDescent="0.25">
      <c r="B85" s="47" t="s">
        <v>160</v>
      </c>
      <c r="C85" s="48"/>
      <c r="D85" s="56"/>
      <c r="E85" s="45" t="s">
        <v>169</v>
      </c>
      <c r="F85" s="87">
        <f>F86</f>
        <v>29380</v>
      </c>
      <c r="G85" s="87">
        <f t="shared" ref="G85:H85" si="27">G86</f>
        <v>0</v>
      </c>
      <c r="H85" s="87">
        <f t="shared" si="27"/>
        <v>21581.35</v>
      </c>
      <c r="I85" s="88">
        <f t="shared" si="25"/>
        <v>73.455922396187873</v>
      </c>
    </row>
    <row r="86" spans="2:9" s="61" customFormat="1" ht="12" customHeight="1" x14ac:dyDescent="0.25">
      <c r="B86" s="62" t="s">
        <v>153</v>
      </c>
      <c r="C86" s="55"/>
      <c r="D86" s="63"/>
      <c r="E86" s="65" t="s">
        <v>220</v>
      </c>
      <c r="F86" s="89">
        <f>F87</f>
        <v>29380</v>
      </c>
      <c r="G86" s="89">
        <f t="shared" ref="G86:H86" si="28">G87</f>
        <v>0</v>
      </c>
      <c r="H86" s="89">
        <f t="shared" si="28"/>
        <v>21581.35</v>
      </c>
      <c r="I86" s="88">
        <f t="shared" si="25"/>
        <v>73.455922396187873</v>
      </c>
    </row>
    <row r="87" spans="2:9" s="44" customFormat="1" ht="12" customHeight="1" x14ac:dyDescent="0.25">
      <c r="B87" s="47">
        <v>3</v>
      </c>
      <c r="C87" s="66"/>
      <c r="D87" s="56"/>
      <c r="E87" s="45" t="s">
        <v>3</v>
      </c>
      <c r="F87" s="87">
        <f>F88+F109</f>
        <v>29380</v>
      </c>
      <c r="G87" s="87">
        <f t="shared" ref="G87:H87" si="29">G88+G109</f>
        <v>0</v>
      </c>
      <c r="H87" s="87">
        <f t="shared" si="29"/>
        <v>21581.35</v>
      </c>
      <c r="I87" s="88">
        <f t="shared" si="25"/>
        <v>73.455922396187873</v>
      </c>
    </row>
    <row r="88" spans="2:9" s="44" customFormat="1" ht="12" customHeight="1" x14ac:dyDescent="0.25">
      <c r="B88" s="154">
        <v>32</v>
      </c>
      <c r="C88" s="55"/>
      <c r="D88" s="56"/>
      <c r="E88" s="45" t="s">
        <v>92</v>
      </c>
      <c r="F88" s="87">
        <v>29080</v>
      </c>
      <c r="G88" s="87">
        <v>0</v>
      </c>
      <c r="H88" s="87">
        <f t="shared" ref="H88" si="30">H89+H92+H96+H104</f>
        <v>21271.67</v>
      </c>
      <c r="I88" s="88">
        <f t="shared" si="25"/>
        <v>73.148796423658865</v>
      </c>
    </row>
    <row r="89" spans="2:9" ht="12" customHeight="1" x14ac:dyDescent="0.25">
      <c r="B89" s="53"/>
      <c r="C89" s="48">
        <v>321</v>
      </c>
      <c r="D89" s="49"/>
      <c r="E89" s="33" t="s">
        <v>34</v>
      </c>
      <c r="F89" s="90">
        <f>F90+F91</f>
        <v>0</v>
      </c>
      <c r="G89" s="90">
        <f t="shared" ref="G89:H89" si="31">G90+G91</f>
        <v>0</v>
      </c>
      <c r="H89" s="90">
        <f t="shared" si="31"/>
        <v>918.49</v>
      </c>
      <c r="I89" s="88"/>
    </row>
    <row r="90" spans="2:9" ht="12" customHeight="1" x14ac:dyDescent="0.25">
      <c r="B90" s="53"/>
      <c r="C90" s="48"/>
      <c r="D90" s="49">
        <v>3211</v>
      </c>
      <c r="E90" s="33" t="s">
        <v>35</v>
      </c>
      <c r="F90" s="90"/>
      <c r="G90" s="91"/>
      <c r="H90" s="91">
        <v>474.11</v>
      </c>
      <c r="I90" s="88"/>
    </row>
    <row r="91" spans="2:9" ht="12" customHeight="1" x14ac:dyDescent="0.25">
      <c r="B91" s="53"/>
      <c r="C91" s="48"/>
      <c r="D91" s="49">
        <v>3213</v>
      </c>
      <c r="E91" s="33" t="s">
        <v>91</v>
      </c>
      <c r="F91" s="90"/>
      <c r="G91" s="91"/>
      <c r="H91" s="91">
        <v>444.38</v>
      </c>
      <c r="I91" s="88"/>
    </row>
    <row r="92" spans="2:9" ht="12" customHeight="1" x14ac:dyDescent="0.25">
      <c r="B92" s="53"/>
      <c r="C92" s="48">
        <v>322</v>
      </c>
      <c r="D92" s="49"/>
      <c r="E92" s="33" t="s">
        <v>92</v>
      </c>
      <c r="F92" s="90">
        <f>F93+F94+F95</f>
        <v>0</v>
      </c>
      <c r="G92" s="90">
        <f t="shared" ref="G92:H92" si="32">G93+G94+G95</f>
        <v>0</v>
      </c>
      <c r="H92" s="90">
        <f t="shared" si="32"/>
        <v>9725.32</v>
      </c>
      <c r="I92" s="88"/>
    </row>
    <row r="93" spans="2:9" ht="12" customHeight="1" x14ac:dyDescent="0.25">
      <c r="B93" s="53"/>
      <c r="C93" s="48"/>
      <c r="D93" s="49">
        <v>3221</v>
      </c>
      <c r="E93" s="33" t="s">
        <v>200</v>
      </c>
      <c r="F93" s="90"/>
      <c r="G93" s="91"/>
      <c r="H93" s="91">
        <v>1383.1</v>
      </c>
      <c r="I93" s="88"/>
    </row>
    <row r="94" spans="2:9" ht="12" customHeight="1" x14ac:dyDescent="0.25">
      <c r="B94" s="53"/>
      <c r="C94" s="48"/>
      <c r="D94" s="49">
        <v>3223</v>
      </c>
      <c r="E94" s="33" t="s">
        <v>95</v>
      </c>
      <c r="F94" s="90"/>
      <c r="G94" s="91"/>
      <c r="H94" s="91">
        <v>7330.63</v>
      </c>
      <c r="I94" s="88"/>
    </row>
    <row r="95" spans="2:9" ht="12" customHeight="1" x14ac:dyDescent="0.25">
      <c r="B95" s="53"/>
      <c r="C95" s="48"/>
      <c r="D95" s="49">
        <v>3224</v>
      </c>
      <c r="E95" s="33" t="s">
        <v>217</v>
      </c>
      <c r="F95" s="90"/>
      <c r="G95" s="91"/>
      <c r="H95" s="91">
        <v>1011.59</v>
      </c>
      <c r="I95" s="88"/>
    </row>
    <row r="96" spans="2:9" ht="12" customHeight="1" x14ac:dyDescent="0.25">
      <c r="B96" s="38"/>
      <c r="C96" s="48">
        <v>323</v>
      </c>
      <c r="D96" s="49"/>
      <c r="E96" s="33" t="s">
        <v>99</v>
      </c>
      <c r="F96" s="90">
        <f>SUM(F97:F103)</f>
        <v>0</v>
      </c>
      <c r="G96" s="90">
        <f t="shared" ref="G96:H96" si="33">SUM(G97:G103)</f>
        <v>0</v>
      </c>
      <c r="H96" s="90">
        <f t="shared" si="33"/>
        <v>9613.4399999999987</v>
      </c>
      <c r="I96" s="88"/>
    </row>
    <row r="97" spans="2:9" ht="12" customHeight="1" x14ac:dyDescent="0.25">
      <c r="B97" s="38"/>
      <c r="C97" s="48"/>
      <c r="D97" s="49">
        <v>3231</v>
      </c>
      <c r="E97" s="33" t="s">
        <v>100</v>
      </c>
      <c r="F97" s="90"/>
      <c r="G97" s="91"/>
      <c r="H97" s="91">
        <v>1644.25</v>
      </c>
      <c r="I97" s="88"/>
    </row>
    <row r="98" spans="2:9" ht="12" customHeight="1" x14ac:dyDescent="0.25">
      <c r="B98" s="38"/>
      <c r="C98" s="48"/>
      <c r="D98" s="49">
        <v>3232</v>
      </c>
      <c r="E98" s="33" t="s">
        <v>194</v>
      </c>
      <c r="F98" s="90"/>
      <c r="G98" s="91"/>
      <c r="H98" s="91">
        <v>3976.06</v>
      </c>
      <c r="I98" s="88"/>
    </row>
    <row r="99" spans="2:9" ht="12" customHeight="1" x14ac:dyDescent="0.25">
      <c r="B99" s="38"/>
      <c r="C99" s="48"/>
      <c r="D99" s="49">
        <v>3234</v>
      </c>
      <c r="E99" s="33" t="s">
        <v>103</v>
      </c>
      <c r="F99" s="90"/>
      <c r="G99" s="91"/>
      <c r="H99" s="91">
        <v>1805.81</v>
      </c>
      <c r="I99" s="88"/>
    </row>
    <row r="100" spans="2:9" ht="12" customHeight="1" x14ac:dyDescent="0.25">
      <c r="B100" s="38"/>
      <c r="C100" s="48"/>
      <c r="D100" s="49">
        <v>3235</v>
      </c>
      <c r="E100" s="33" t="s">
        <v>233</v>
      </c>
      <c r="F100" s="90"/>
      <c r="G100" s="91"/>
      <c r="H100" s="91">
        <v>149.59</v>
      </c>
      <c r="I100" s="88"/>
    </row>
    <row r="101" spans="2:9" ht="12" customHeight="1" x14ac:dyDescent="0.25">
      <c r="B101" s="38"/>
      <c r="C101" s="48"/>
      <c r="D101" s="49">
        <v>3237</v>
      </c>
      <c r="E101" s="33" t="s">
        <v>106</v>
      </c>
      <c r="F101" s="90"/>
      <c r="G101" s="91"/>
      <c r="H101" s="91">
        <v>1146.24</v>
      </c>
      <c r="I101" s="88"/>
    </row>
    <row r="102" spans="2:9" ht="12" customHeight="1" x14ac:dyDescent="0.25">
      <c r="B102" s="38"/>
      <c r="C102" s="48"/>
      <c r="D102" s="49">
        <v>3238</v>
      </c>
      <c r="E102" s="33" t="s">
        <v>107</v>
      </c>
      <c r="F102" s="90"/>
      <c r="G102" s="91"/>
      <c r="H102" s="91">
        <v>838.77</v>
      </c>
      <c r="I102" s="88"/>
    </row>
    <row r="103" spans="2:9" ht="12" customHeight="1" x14ac:dyDescent="0.25">
      <c r="B103" s="38"/>
      <c r="C103" s="48"/>
      <c r="D103" s="49">
        <v>3239</v>
      </c>
      <c r="E103" s="33" t="s">
        <v>108</v>
      </c>
      <c r="F103" s="90"/>
      <c r="G103" s="91"/>
      <c r="H103" s="91">
        <v>52.72</v>
      </c>
      <c r="I103" s="88"/>
    </row>
    <row r="104" spans="2:9" ht="12" customHeight="1" x14ac:dyDescent="0.25">
      <c r="B104" s="38"/>
      <c r="C104" s="48">
        <v>329</v>
      </c>
      <c r="D104" s="49"/>
      <c r="E104" s="33" t="s">
        <v>109</v>
      </c>
      <c r="F104" s="90"/>
      <c r="G104" s="90"/>
      <c r="H104" s="90">
        <f t="shared" ref="H104" si="34">SUM(H105:H108)</f>
        <v>1014.42</v>
      </c>
      <c r="I104" s="88"/>
    </row>
    <row r="105" spans="2:9" ht="12" customHeight="1" x14ac:dyDescent="0.25">
      <c r="B105" s="38"/>
      <c r="C105" s="48"/>
      <c r="D105" s="49">
        <v>3292</v>
      </c>
      <c r="E105" s="33" t="s">
        <v>110</v>
      </c>
      <c r="F105" s="90"/>
      <c r="G105" s="91"/>
      <c r="H105" s="91">
        <v>927.06</v>
      </c>
      <c r="I105" s="88"/>
    </row>
    <row r="106" spans="2:9" ht="12" customHeight="1" x14ac:dyDescent="0.25">
      <c r="B106" s="38"/>
      <c r="C106" s="48"/>
      <c r="D106" s="49">
        <v>3293</v>
      </c>
      <c r="E106" s="33" t="s">
        <v>111</v>
      </c>
      <c r="F106" s="90"/>
      <c r="G106" s="91"/>
      <c r="H106" s="91">
        <v>0</v>
      </c>
      <c r="I106" s="88"/>
    </row>
    <row r="107" spans="2:9" ht="12" customHeight="1" x14ac:dyDescent="0.25">
      <c r="B107" s="38"/>
      <c r="C107" s="48"/>
      <c r="D107" s="49">
        <v>3294</v>
      </c>
      <c r="E107" s="33" t="s">
        <v>112</v>
      </c>
      <c r="F107" s="90"/>
      <c r="G107" s="91"/>
      <c r="H107" s="91">
        <v>55</v>
      </c>
      <c r="I107" s="88"/>
    </row>
    <row r="108" spans="2:9" ht="12" customHeight="1" x14ac:dyDescent="0.25">
      <c r="B108" s="38"/>
      <c r="C108" s="48"/>
      <c r="D108" s="49">
        <v>3299</v>
      </c>
      <c r="E108" s="33" t="s">
        <v>109</v>
      </c>
      <c r="F108" s="90"/>
      <c r="G108" s="91"/>
      <c r="H108" s="91">
        <v>32.36</v>
      </c>
      <c r="I108" s="88"/>
    </row>
    <row r="109" spans="2:9" s="44" customFormat="1" ht="12" customHeight="1" x14ac:dyDescent="0.25">
      <c r="B109" s="154">
        <v>34</v>
      </c>
      <c r="C109" s="55"/>
      <c r="D109" s="56"/>
      <c r="E109" s="45" t="s">
        <v>113</v>
      </c>
      <c r="F109" s="87">
        <v>300</v>
      </c>
      <c r="G109" s="87">
        <v>0</v>
      </c>
      <c r="H109" s="87">
        <f t="shared" ref="H109" si="35">H110</f>
        <v>309.68</v>
      </c>
      <c r="I109" s="88">
        <f t="shared" si="25"/>
        <v>103.22666666666666</v>
      </c>
    </row>
    <row r="110" spans="2:9" ht="12" customHeight="1" x14ac:dyDescent="0.25">
      <c r="B110" s="38"/>
      <c r="C110" s="48">
        <v>343</v>
      </c>
      <c r="D110" s="49"/>
      <c r="E110" s="33" t="s">
        <v>115</v>
      </c>
      <c r="F110" s="90">
        <f>F111+F112</f>
        <v>0</v>
      </c>
      <c r="G110" s="90">
        <f t="shared" ref="G110:H110" si="36">G111+G112</f>
        <v>0</v>
      </c>
      <c r="H110" s="90">
        <f t="shared" si="36"/>
        <v>309.68</v>
      </c>
      <c r="I110" s="88"/>
    </row>
    <row r="111" spans="2:9" ht="12" customHeight="1" x14ac:dyDescent="0.25">
      <c r="B111" s="38"/>
      <c r="C111" s="48"/>
      <c r="D111" s="49">
        <v>3431</v>
      </c>
      <c r="E111" s="33" t="s">
        <v>114</v>
      </c>
      <c r="F111" s="90"/>
      <c r="G111" s="91"/>
      <c r="H111" s="91">
        <v>309.68</v>
      </c>
      <c r="I111" s="88"/>
    </row>
    <row r="112" spans="2:9" ht="12" customHeight="1" x14ac:dyDescent="0.25">
      <c r="B112" s="38"/>
      <c r="C112" s="48"/>
      <c r="D112" s="49">
        <v>3433</v>
      </c>
      <c r="E112" s="33" t="s">
        <v>116</v>
      </c>
      <c r="F112" s="90"/>
      <c r="G112" s="91"/>
      <c r="H112" s="91">
        <v>0</v>
      </c>
      <c r="I112" s="88"/>
    </row>
    <row r="113" spans="2:9" s="44" customFormat="1" ht="12" customHeight="1" x14ac:dyDescent="0.25">
      <c r="B113" s="47" t="s">
        <v>170</v>
      </c>
      <c r="C113" s="48"/>
      <c r="D113" s="56"/>
      <c r="E113" s="45" t="s">
        <v>207</v>
      </c>
      <c r="F113" s="87">
        <f>F114</f>
        <v>2020</v>
      </c>
      <c r="G113" s="87">
        <f t="shared" ref="G113:H113" si="37">G114</f>
        <v>0</v>
      </c>
      <c r="H113" s="87">
        <f t="shared" si="37"/>
        <v>2013.91</v>
      </c>
      <c r="I113" s="88">
        <f t="shared" si="25"/>
        <v>99.698514851485157</v>
      </c>
    </row>
    <row r="114" spans="2:9" s="44" customFormat="1" ht="12" customHeight="1" x14ac:dyDescent="0.25">
      <c r="B114" s="47">
        <v>3</v>
      </c>
      <c r="C114" s="55"/>
      <c r="D114" s="56"/>
      <c r="E114" s="45" t="s">
        <v>3</v>
      </c>
      <c r="F114" s="87">
        <f>F115</f>
        <v>2020</v>
      </c>
      <c r="G114" s="87">
        <f t="shared" ref="G114:H116" si="38">G115</f>
        <v>0</v>
      </c>
      <c r="H114" s="87">
        <f t="shared" si="38"/>
        <v>2013.91</v>
      </c>
      <c r="I114" s="88">
        <f t="shared" si="25"/>
        <v>99.698514851485157</v>
      </c>
    </row>
    <row r="115" spans="2:9" s="44" customFormat="1" ht="12" customHeight="1" x14ac:dyDescent="0.25">
      <c r="B115" s="156">
        <v>32</v>
      </c>
      <c r="C115" s="55"/>
      <c r="D115" s="56"/>
      <c r="E115" s="45" t="s">
        <v>12</v>
      </c>
      <c r="F115" s="87">
        <v>2020</v>
      </c>
      <c r="G115" s="87">
        <v>0</v>
      </c>
      <c r="H115" s="87">
        <f t="shared" si="38"/>
        <v>2013.91</v>
      </c>
      <c r="I115" s="88">
        <f t="shared" si="25"/>
        <v>99.698514851485157</v>
      </c>
    </row>
    <row r="116" spans="2:9" ht="12" customHeight="1" x14ac:dyDescent="0.25">
      <c r="B116" s="38"/>
      <c r="C116" s="48">
        <v>322</v>
      </c>
      <c r="D116" s="49"/>
      <c r="E116" s="33" t="s">
        <v>195</v>
      </c>
      <c r="F116" s="90">
        <f>F117</f>
        <v>0</v>
      </c>
      <c r="G116" s="90">
        <f t="shared" si="38"/>
        <v>0</v>
      </c>
      <c r="H116" s="90">
        <f t="shared" si="38"/>
        <v>2013.91</v>
      </c>
      <c r="I116" s="88"/>
    </row>
    <row r="117" spans="2:9" ht="12" customHeight="1" x14ac:dyDescent="0.25">
      <c r="B117" s="38"/>
      <c r="C117" s="48"/>
      <c r="D117" s="49">
        <v>3222</v>
      </c>
      <c r="E117" s="33" t="s">
        <v>94</v>
      </c>
      <c r="F117" s="90"/>
      <c r="G117" s="91"/>
      <c r="H117" s="91">
        <v>2013.91</v>
      </c>
      <c r="I117" s="88"/>
    </row>
    <row r="118" spans="2:9" s="44" customFormat="1" ht="12" customHeight="1" x14ac:dyDescent="0.25">
      <c r="B118" s="47" t="s">
        <v>171</v>
      </c>
      <c r="C118" s="48"/>
      <c r="D118" s="56"/>
      <c r="E118" s="45" t="s">
        <v>172</v>
      </c>
      <c r="F118" s="87">
        <f>F119+F131+F149+F165+F197</f>
        <v>1001530</v>
      </c>
      <c r="G118" s="87">
        <f>G119+G131+G149+G165+G197</f>
        <v>0</v>
      </c>
      <c r="H118" s="87">
        <f>H119+H131+H149+H165+H197</f>
        <v>961839.0199999999</v>
      </c>
      <c r="I118" s="88">
        <f t="shared" si="25"/>
        <v>96.036965442872386</v>
      </c>
    </row>
    <row r="119" spans="2:9" s="61" customFormat="1" ht="12" customHeight="1" x14ac:dyDescent="0.25">
      <c r="B119" s="62" t="s">
        <v>173</v>
      </c>
      <c r="C119" s="55"/>
      <c r="D119" s="63"/>
      <c r="E119" s="65" t="s">
        <v>174</v>
      </c>
      <c r="F119" s="89">
        <f>F120+F124</f>
        <v>4130</v>
      </c>
      <c r="G119" s="89">
        <f t="shared" ref="G119:H119" si="39">G120+G124</f>
        <v>0</v>
      </c>
      <c r="H119" s="89">
        <f t="shared" si="39"/>
        <v>4555.74</v>
      </c>
      <c r="I119" s="88">
        <f t="shared" si="25"/>
        <v>110.30847457627118</v>
      </c>
    </row>
    <row r="120" spans="2:9" s="44" customFormat="1" ht="12" customHeight="1" x14ac:dyDescent="0.25">
      <c r="B120" s="47">
        <v>3</v>
      </c>
      <c r="C120" s="66"/>
      <c r="D120" s="56"/>
      <c r="E120" s="45" t="s">
        <v>3</v>
      </c>
      <c r="F120" s="87">
        <f>F121</f>
        <v>80</v>
      </c>
      <c r="G120" s="87">
        <f t="shared" ref="G120:H122" si="40">G121</f>
        <v>0</v>
      </c>
      <c r="H120" s="87">
        <f t="shared" si="40"/>
        <v>78.900000000000006</v>
      </c>
      <c r="I120" s="88">
        <f t="shared" si="25"/>
        <v>98.625</v>
      </c>
    </row>
    <row r="121" spans="2:9" s="44" customFormat="1" ht="12" customHeight="1" x14ac:dyDescent="0.25">
      <c r="B121" s="154">
        <v>32</v>
      </c>
      <c r="C121" s="55"/>
      <c r="D121" s="56"/>
      <c r="E121" s="45" t="s">
        <v>12</v>
      </c>
      <c r="F121" s="87">
        <v>80</v>
      </c>
      <c r="G121" s="87">
        <v>0</v>
      </c>
      <c r="H121" s="87">
        <f t="shared" si="40"/>
        <v>78.900000000000006</v>
      </c>
      <c r="I121" s="88">
        <f t="shared" si="25"/>
        <v>98.625</v>
      </c>
    </row>
    <row r="122" spans="2:9" ht="12" customHeight="1" x14ac:dyDescent="0.25">
      <c r="B122" s="38"/>
      <c r="C122" s="48">
        <v>322</v>
      </c>
      <c r="D122" s="49"/>
      <c r="E122" s="33" t="s">
        <v>92</v>
      </c>
      <c r="F122" s="90"/>
      <c r="G122" s="90"/>
      <c r="H122" s="90">
        <f t="shared" si="40"/>
        <v>78.900000000000006</v>
      </c>
      <c r="I122" s="88"/>
    </row>
    <row r="123" spans="2:9" ht="12.6" customHeight="1" x14ac:dyDescent="0.25">
      <c r="B123" s="37"/>
      <c r="C123" s="48"/>
      <c r="D123" s="32">
        <v>3225</v>
      </c>
      <c r="E123" s="33" t="s">
        <v>97</v>
      </c>
      <c r="F123" s="90"/>
      <c r="G123" s="91"/>
      <c r="H123" s="91">
        <v>78.900000000000006</v>
      </c>
      <c r="I123" s="88"/>
    </row>
    <row r="124" spans="2:9" s="44" customFormat="1" ht="12" customHeight="1" x14ac:dyDescent="0.25">
      <c r="B124" s="41">
        <v>4</v>
      </c>
      <c r="C124" s="42"/>
      <c r="D124" s="43"/>
      <c r="E124" s="45" t="s">
        <v>5</v>
      </c>
      <c r="F124" s="87">
        <f>F125+F129</f>
        <v>4050</v>
      </c>
      <c r="G124" s="87">
        <f t="shared" ref="G124" si="41">G125+G129</f>
        <v>0</v>
      </c>
      <c r="H124" s="87">
        <f>H125</f>
        <v>4476.84</v>
      </c>
      <c r="I124" s="88">
        <f t="shared" si="25"/>
        <v>110.53925925925927</v>
      </c>
    </row>
    <row r="125" spans="2:9" ht="12" customHeight="1" x14ac:dyDescent="0.25">
      <c r="B125" s="54">
        <v>42</v>
      </c>
      <c r="C125" s="40"/>
      <c r="D125" s="32"/>
      <c r="E125" s="33" t="s">
        <v>196</v>
      </c>
      <c r="F125" s="90">
        <v>4050</v>
      </c>
      <c r="G125" s="90">
        <v>0</v>
      </c>
      <c r="H125" s="90">
        <f t="shared" ref="H125" si="42">H126+H129</f>
        <v>4476.84</v>
      </c>
      <c r="I125" s="88">
        <f t="shared" si="25"/>
        <v>110.53925925925927</v>
      </c>
    </row>
    <row r="126" spans="2:9" ht="12" customHeight="1" x14ac:dyDescent="0.25">
      <c r="B126" s="37"/>
      <c r="C126" s="40">
        <v>422</v>
      </c>
      <c r="D126" s="32"/>
      <c r="E126" s="33" t="s">
        <v>183</v>
      </c>
      <c r="F126" s="90">
        <f>F127+F128</f>
        <v>0</v>
      </c>
      <c r="G126" s="90">
        <f t="shared" ref="G126:H126" si="43">G127+G128</f>
        <v>0</v>
      </c>
      <c r="H126" s="90">
        <f t="shared" si="43"/>
        <v>4042.7400000000002</v>
      </c>
      <c r="I126" s="88"/>
    </row>
    <row r="127" spans="2:9" ht="12" customHeight="1" x14ac:dyDescent="0.25">
      <c r="B127" s="37"/>
      <c r="C127" s="40"/>
      <c r="D127" s="32">
        <v>4221</v>
      </c>
      <c r="E127" s="33" t="s">
        <v>122</v>
      </c>
      <c r="F127" s="90"/>
      <c r="G127" s="91"/>
      <c r="H127" s="91">
        <v>3603.69</v>
      </c>
      <c r="I127" s="88"/>
    </row>
    <row r="128" spans="2:9" ht="12" customHeight="1" x14ac:dyDescent="0.25">
      <c r="B128" s="37"/>
      <c r="C128" s="40"/>
      <c r="D128" s="32">
        <v>4227</v>
      </c>
      <c r="E128" s="33" t="s">
        <v>123</v>
      </c>
      <c r="F128" s="90"/>
      <c r="G128" s="91"/>
      <c r="H128" s="91">
        <v>439.05</v>
      </c>
      <c r="I128" s="88"/>
    </row>
    <row r="129" spans="2:9" ht="12" customHeight="1" x14ac:dyDescent="0.25">
      <c r="B129" s="37"/>
      <c r="C129" s="40">
        <v>424</v>
      </c>
      <c r="D129" s="32"/>
      <c r="E129" s="33" t="s">
        <v>197</v>
      </c>
      <c r="F129" s="90">
        <f>F130</f>
        <v>0</v>
      </c>
      <c r="G129" s="90">
        <f t="shared" ref="G129:H129" si="44">G130</f>
        <v>0</v>
      </c>
      <c r="H129" s="90">
        <f t="shared" si="44"/>
        <v>434.1</v>
      </c>
      <c r="I129" s="88"/>
    </row>
    <row r="130" spans="2:9" ht="12" customHeight="1" x14ac:dyDescent="0.25">
      <c r="B130" s="37"/>
      <c r="C130" s="40"/>
      <c r="D130" s="32">
        <v>4241</v>
      </c>
      <c r="E130" s="33" t="s">
        <v>125</v>
      </c>
      <c r="F130" s="90"/>
      <c r="G130" s="91"/>
      <c r="H130" s="91">
        <v>434.1</v>
      </c>
      <c r="I130" s="88"/>
    </row>
    <row r="131" spans="2:9" s="61" customFormat="1" ht="12" customHeight="1" x14ac:dyDescent="0.25">
      <c r="B131" s="62" t="s">
        <v>175</v>
      </c>
      <c r="C131" s="42"/>
      <c r="D131" s="63"/>
      <c r="E131" s="64" t="s">
        <v>176</v>
      </c>
      <c r="F131" s="89">
        <f>F132+F145</f>
        <v>13820</v>
      </c>
      <c r="G131" s="89">
        <f t="shared" ref="G131:H131" si="45">G132+G145</f>
        <v>0</v>
      </c>
      <c r="H131" s="89">
        <f t="shared" si="45"/>
        <v>4633.3300000000008</v>
      </c>
      <c r="I131" s="88">
        <f t="shared" si="25"/>
        <v>33.526266280752537</v>
      </c>
    </row>
    <row r="132" spans="2:9" s="44" customFormat="1" ht="12" customHeight="1" x14ac:dyDescent="0.25">
      <c r="B132" s="47">
        <v>3</v>
      </c>
      <c r="C132" s="66"/>
      <c r="D132" s="56"/>
      <c r="E132" s="157" t="s">
        <v>3</v>
      </c>
      <c r="F132" s="87">
        <f>F133</f>
        <v>8570</v>
      </c>
      <c r="G132" s="87">
        <f t="shared" ref="G132:H132" si="46">G133</f>
        <v>0</v>
      </c>
      <c r="H132" s="87">
        <f t="shared" si="46"/>
        <v>4513.2700000000004</v>
      </c>
      <c r="I132" s="88">
        <f t="shared" si="25"/>
        <v>52.663593932322058</v>
      </c>
    </row>
    <row r="133" spans="2:9" s="44" customFormat="1" ht="12" customHeight="1" x14ac:dyDescent="0.25">
      <c r="B133" s="154">
        <v>32</v>
      </c>
      <c r="C133" s="55"/>
      <c r="D133" s="56"/>
      <c r="E133" s="157" t="s">
        <v>12</v>
      </c>
      <c r="F133" s="87">
        <v>8570</v>
      </c>
      <c r="G133" s="87">
        <v>0</v>
      </c>
      <c r="H133" s="87">
        <f t="shared" ref="H133" si="47">H134+H136+H140+H142</f>
        <v>4513.2700000000004</v>
      </c>
      <c r="I133" s="88">
        <f t="shared" si="25"/>
        <v>52.663593932322058</v>
      </c>
    </row>
    <row r="134" spans="2:9" ht="12" customHeight="1" x14ac:dyDescent="0.25">
      <c r="B134" s="38"/>
      <c r="C134" s="48">
        <v>321</v>
      </c>
      <c r="D134" s="49"/>
      <c r="E134" s="35" t="s">
        <v>34</v>
      </c>
      <c r="F134" s="90">
        <v>0</v>
      </c>
      <c r="G134" s="90">
        <f t="shared" ref="G134:H134" si="48">G135</f>
        <v>0</v>
      </c>
      <c r="H134" s="90">
        <f t="shared" si="48"/>
        <v>112.05</v>
      </c>
      <c r="I134" s="88"/>
    </row>
    <row r="135" spans="2:9" ht="12" customHeight="1" x14ac:dyDescent="0.25">
      <c r="B135" s="38"/>
      <c r="C135" s="48"/>
      <c r="D135" s="49">
        <v>3211</v>
      </c>
      <c r="E135" s="35" t="s">
        <v>35</v>
      </c>
      <c r="F135" s="90"/>
      <c r="G135" s="91"/>
      <c r="H135" s="91">
        <v>112.05</v>
      </c>
      <c r="I135" s="88"/>
    </row>
    <row r="136" spans="2:9" ht="12" customHeight="1" x14ac:dyDescent="0.25">
      <c r="B136" s="38"/>
      <c r="C136" s="48">
        <v>322</v>
      </c>
      <c r="D136" s="49"/>
      <c r="E136" s="35" t="s">
        <v>92</v>
      </c>
      <c r="F136" s="90">
        <f>F137+F138+F139</f>
        <v>0</v>
      </c>
      <c r="G136" s="90">
        <f t="shared" ref="G136:H136" si="49">G137+G138+G139</f>
        <v>0</v>
      </c>
      <c r="H136" s="90">
        <f t="shared" si="49"/>
        <v>4020.66</v>
      </c>
      <c r="I136" s="88"/>
    </row>
    <row r="137" spans="2:9" ht="12" customHeight="1" x14ac:dyDescent="0.25">
      <c r="B137" s="38"/>
      <c r="C137" s="48"/>
      <c r="D137" s="49">
        <v>3221</v>
      </c>
      <c r="E137" s="35" t="s">
        <v>200</v>
      </c>
      <c r="F137" s="90"/>
      <c r="G137" s="91"/>
      <c r="H137" s="91">
        <v>524.05999999999995</v>
      </c>
      <c r="I137" s="88"/>
    </row>
    <row r="138" spans="2:9" ht="12" customHeight="1" x14ac:dyDescent="0.25">
      <c r="B138" s="38"/>
      <c r="C138" s="48"/>
      <c r="D138" s="49">
        <v>3223</v>
      </c>
      <c r="E138" s="35" t="s">
        <v>95</v>
      </c>
      <c r="F138" s="90"/>
      <c r="G138" s="91"/>
      <c r="H138" s="91">
        <v>3079.82</v>
      </c>
      <c r="I138" s="88"/>
    </row>
    <row r="139" spans="2:9" ht="12" customHeight="1" x14ac:dyDescent="0.25">
      <c r="B139" s="38"/>
      <c r="C139" s="48"/>
      <c r="D139" s="49">
        <v>3224</v>
      </c>
      <c r="E139" s="35" t="s">
        <v>187</v>
      </c>
      <c r="F139" s="90"/>
      <c r="G139" s="91"/>
      <c r="H139" s="91">
        <v>416.78</v>
      </c>
      <c r="I139" s="88"/>
    </row>
    <row r="140" spans="2:9" ht="12" customHeight="1" x14ac:dyDescent="0.25">
      <c r="B140" s="38"/>
      <c r="C140" s="48">
        <v>323</v>
      </c>
      <c r="D140" s="49"/>
      <c r="E140" s="35" t="s">
        <v>99</v>
      </c>
      <c r="F140" s="90">
        <f>F141</f>
        <v>0</v>
      </c>
      <c r="G140" s="90">
        <f t="shared" ref="G140:H140" si="50">G141</f>
        <v>0</v>
      </c>
      <c r="H140" s="90">
        <f t="shared" si="50"/>
        <v>312.5</v>
      </c>
      <c r="I140" s="88"/>
    </row>
    <row r="141" spans="2:9" ht="12" customHeight="1" x14ac:dyDescent="0.25">
      <c r="B141" s="38"/>
      <c r="C141" s="48"/>
      <c r="D141" s="49">
        <v>3232</v>
      </c>
      <c r="E141" s="35" t="s">
        <v>198</v>
      </c>
      <c r="F141" s="90"/>
      <c r="G141" s="91"/>
      <c r="H141" s="91">
        <v>312.5</v>
      </c>
      <c r="I141" s="88"/>
    </row>
    <row r="142" spans="2:9" ht="12" customHeight="1" x14ac:dyDescent="0.25">
      <c r="B142" s="38"/>
      <c r="C142" s="48">
        <v>329</v>
      </c>
      <c r="D142" s="49"/>
      <c r="E142" s="35" t="s">
        <v>109</v>
      </c>
      <c r="F142" s="90">
        <f>F143+F144</f>
        <v>0</v>
      </c>
      <c r="G142" s="90">
        <f t="shared" ref="G142:H142" si="51">G143+G144</f>
        <v>0</v>
      </c>
      <c r="H142" s="90">
        <f t="shared" si="51"/>
        <v>68.06</v>
      </c>
      <c r="I142" s="88"/>
    </row>
    <row r="143" spans="2:9" ht="12" customHeight="1" x14ac:dyDescent="0.25">
      <c r="B143" s="38"/>
      <c r="C143" s="48"/>
      <c r="D143" s="49">
        <v>3294</v>
      </c>
      <c r="E143" s="35" t="s">
        <v>112</v>
      </c>
      <c r="F143" s="90"/>
      <c r="G143" s="91"/>
      <c r="H143" s="91">
        <v>13.27</v>
      </c>
      <c r="I143" s="88"/>
    </row>
    <row r="144" spans="2:9" ht="12" customHeight="1" x14ac:dyDescent="0.25">
      <c r="B144" s="38"/>
      <c r="C144" s="48"/>
      <c r="D144" s="49">
        <v>3299</v>
      </c>
      <c r="E144" s="35" t="s">
        <v>109</v>
      </c>
      <c r="F144" s="90"/>
      <c r="G144" s="90"/>
      <c r="H144" s="90">
        <v>54.79</v>
      </c>
      <c r="I144" s="88"/>
    </row>
    <row r="145" spans="2:9" s="44" customFormat="1" ht="12" customHeight="1" x14ac:dyDescent="0.25">
      <c r="B145" s="47">
        <v>4</v>
      </c>
      <c r="C145" s="55"/>
      <c r="D145" s="56"/>
      <c r="E145" s="157" t="s">
        <v>5</v>
      </c>
      <c r="F145" s="87">
        <f>F146</f>
        <v>5250</v>
      </c>
      <c r="G145" s="87">
        <f t="shared" ref="G145:H147" si="52">G146</f>
        <v>0</v>
      </c>
      <c r="H145" s="87">
        <f t="shared" si="52"/>
        <v>120.06</v>
      </c>
      <c r="I145" s="88">
        <f t="shared" ref="I145:I199" si="53">H145/F145*100</f>
        <v>2.2868571428571429</v>
      </c>
    </row>
    <row r="146" spans="2:9" s="44" customFormat="1" ht="12" customHeight="1" x14ac:dyDescent="0.25">
      <c r="B146" s="154">
        <v>42</v>
      </c>
      <c r="C146" s="55"/>
      <c r="D146" s="56"/>
      <c r="E146" s="157" t="s">
        <v>196</v>
      </c>
      <c r="F146" s="87">
        <v>5250</v>
      </c>
      <c r="G146" s="87">
        <v>0</v>
      </c>
      <c r="H146" s="87">
        <f t="shared" si="52"/>
        <v>120.06</v>
      </c>
      <c r="I146" s="88">
        <f t="shared" si="53"/>
        <v>2.2868571428571429</v>
      </c>
    </row>
    <row r="147" spans="2:9" ht="12" customHeight="1" x14ac:dyDescent="0.25">
      <c r="B147" s="38"/>
      <c r="C147" s="48">
        <v>424</v>
      </c>
      <c r="D147" s="49"/>
      <c r="E147" s="35" t="s">
        <v>197</v>
      </c>
      <c r="F147" s="90">
        <f>F148</f>
        <v>0</v>
      </c>
      <c r="G147" s="90">
        <f t="shared" si="52"/>
        <v>0</v>
      </c>
      <c r="H147" s="90">
        <f t="shared" si="52"/>
        <v>120.06</v>
      </c>
      <c r="I147" s="88"/>
    </row>
    <row r="148" spans="2:9" ht="12" customHeight="1" x14ac:dyDescent="0.25">
      <c r="B148" s="38"/>
      <c r="C148" s="48"/>
      <c r="D148" s="49">
        <v>4241</v>
      </c>
      <c r="E148" s="35" t="s">
        <v>125</v>
      </c>
      <c r="F148" s="90"/>
      <c r="G148" s="91"/>
      <c r="H148" s="91">
        <v>120.06</v>
      </c>
      <c r="I148" s="88"/>
    </row>
    <row r="149" spans="2:9" s="61" customFormat="1" ht="12" customHeight="1" x14ac:dyDescent="0.25">
      <c r="B149" s="62" t="s">
        <v>224</v>
      </c>
      <c r="C149" s="55"/>
      <c r="D149" s="63"/>
      <c r="E149" s="64" t="s">
        <v>177</v>
      </c>
      <c r="F149" s="89">
        <f>F150+F161</f>
        <v>11860</v>
      </c>
      <c r="G149" s="89">
        <f t="shared" ref="G149:H149" si="54">G150+G161</f>
        <v>0</v>
      </c>
      <c r="H149" s="89">
        <f t="shared" si="54"/>
        <v>13529.84</v>
      </c>
      <c r="I149" s="88">
        <f t="shared" si="53"/>
        <v>114.0795952782462</v>
      </c>
    </row>
    <row r="150" spans="2:9" s="44" customFormat="1" ht="12" customHeight="1" x14ac:dyDescent="0.25">
      <c r="B150" s="47">
        <v>3</v>
      </c>
      <c r="C150" s="66"/>
      <c r="D150" s="56"/>
      <c r="E150" s="157" t="s">
        <v>3</v>
      </c>
      <c r="F150" s="87">
        <f>F151</f>
        <v>10860</v>
      </c>
      <c r="G150" s="87">
        <f t="shared" ref="G150:H150" si="55">G151</f>
        <v>0</v>
      </c>
      <c r="H150" s="87">
        <f t="shared" si="55"/>
        <v>12837.6</v>
      </c>
      <c r="I150" s="88">
        <f t="shared" si="53"/>
        <v>118.20994475138123</v>
      </c>
    </row>
    <row r="151" spans="2:9" s="44" customFormat="1" ht="12" customHeight="1" x14ac:dyDescent="0.25">
      <c r="B151" s="154">
        <v>32</v>
      </c>
      <c r="C151" s="55"/>
      <c r="D151" s="56"/>
      <c r="E151" s="157" t="s">
        <v>199</v>
      </c>
      <c r="F151" s="87">
        <v>10860</v>
      </c>
      <c r="G151" s="87">
        <v>0</v>
      </c>
      <c r="H151" s="87">
        <f t="shared" ref="H151" si="56">H152+H156+H159</f>
        <v>12837.6</v>
      </c>
      <c r="I151" s="88">
        <f t="shared" si="53"/>
        <v>118.20994475138123</v>
      </c>
    </row>
    <row r="152" spans="2:9" ht="12" customHeight="1" x14ac:dyDescent="0.25">
      <c r="B152" s="38"/>
      <c r="C152" s="48">
        <v>322</v>
      </c>
      <c r="D152" s="49"/>
      <c r="E152" s="35" t="s">
        <v>92</v>
      </c>
      <c r="F152" s="90"/>
      <c r="G152" s="90">
        <f t="shared" ref="G152:H152" si="57">G153+G154+G155</f>
        <v>0</v>
      </c>
      <c r="H152" s="90">
        <f t="shared" si="57"/>
        <v>2054.71</v>
      </c>
      <c r="I152" s="88"/>
    </row>
    <row r="153" spans="2:9" ht="12" customHeight="1" x14ac:dyDescent="0.25">
      <c r="B153" s="38"/>
      <c r="C153" s="48"/>
      <c r="D153" s="49">
        <v>3221</v>
      </c>
      <c r="E153" s="35" t="s">
        <v>200</v>
      </c>
      <c r="F153" s="90"/>
      <c r="G153" s="91"/>
      <c r="H153" s="91">
        <v>1474.52</v>
      </c>
      <c r="I153" s="88"/>
    </row>
    <row r="154" spans="2:9" ht="12" customHeight="1" x14ac:dyDescent="0.25">
      <c r="B154" s="38"/>
      <c r="C154" s="48"/>
      <c r="D154" s="49">
        <v>3222</v>
      </c>
      <c r="E154" s="35" t="s">
        <v>94</v>
      </c>
      <c r="F154" s="90"/>
      <c r="G154" s="91"/>
      <c r="H154" s="91">
        <v>535.99</v>
      </c>
      <c r="I154" s="88"/>
    </row>
    <row r="155" spans="2:9" ht="12" customHeight="1" x14ac:dyDescent="0.25">
      <c r="B155" s="38"/>
      <c r="C155" s="48"/>
      <c r="D155" s="49">
        <v>3225</v>
      </c>
      <c r="E155" s="35" t="s">
        <v>97</v>
      </c>
      <c r="F155" s="90"/>
      <c r="G155" s="91"/>
      <c r="H155" s="91">
        <v>44.2</v>
      </c>
      <c r="I155" s="88"/>
    </row>
    <row r="156" spans="2:9" ht="12" customHeight="1" x14ac:dyDescent="0.25">
      <c r="B156" s="38"/>
      <c r="C156" s="48">
        <v>323</v>
      </c>
      <c r="D156" s="49"/>
      <c r="E156" s="35" t="s">
        <v>99</v>
      </c>
      <c r="F156" s="90">
        <f>F157+F158</f>
        <v>0</v>
      </c>
      <c r="G156" s="90">
        <f t="shared" ref="G156:H156" si="58">G157+G158</f>
        <v>0</v>
      </c>
      <c r="H156" s="90">
        <f t="shared" si="58"/>
        <v>4725.93</v>
      </c>
      <c r="I156" s="88"/>
    </row>
    <row r="157" spans="2:9" ht="12" customHeight="1" x14ac:dyDescent="0.25">
      <c r="B157" s="38"/>
      <c r="C157" s="48"/>
      <c r="D157" s="49">
        <v>3231</v>
      </c>
      <c r="E157" s="35" t="s">
        <v>100</v>
      </c>
      <c r="F157" s="90"/>
      <c r="G157" s="91"/>
      <c r="H157" s="91">
        <v>3659</v>
      </c>
      <c r="I157" s="88"/>
    </row>
    <row r="158" spans="2:9" ht="12" customHeight="1" x14ac:dyDescent="0.25">
      <c r="B158" s="38"/>
      <c r="C158" s="48"/>
      <c r="D158" s="49">
        <v>3236</v>
      </c>
      <c r="E158" s="35" t="s">
        <v>105</v>
      </c>
      <c r="F158" s="90"/>
      <c r="G158" s="91"/>
      <c r="H158" s="91">
        <v>1066.93</v>
      </c>
      <c r="I158" s="88"/>
    </row>
    <row r="159" spans="2:9" ht="12" customHeight="1" x14ac:dyDescent="0.25">
      <c r="B159" s="38"/>
      <c r="C159" s="48">
        <v>329</v>
      </c>
      <c r="D159" s="49"/>
      <c r="E159" s="35" t="s">
        <v>109</v>
      </c>
      <c r="F159" s="90">
        <f>F160</f>
        <v>0</v>
      </c>
      <c r="G159" s="90">
        <f t="shared" ref="G159:H159" si="59">G160</f>
        <v>0</v>
      </c>
      <c r="H159" s="90">
        <f t="shared" si="59"/>
        <v>6056.96</v>
      </c>
      <c r="I159" s="88"/>
    </row>
    <row r="160" spans="2:9" ht="12" customHeight="1" x14ac:dyDescent="0.25">
      <c r="B160" s="38"/>
      <c r="C160" s="48"/>
      <c r="D160" s="49">
        <v>3299</v>
      </c>
      <c r="E160" s="35" t="s">
        <v>109</v>
      </c>
      <c r="F160" s="90"/>
      <c r="G160" s="91"/>
      <c r="H160" s="91">
        <v>6056.96</v>
      </c>
      <c r="I160" s="88"/>
    </row>
    <row r="161" spans="2:9" s="44" customFormat="1" ht="12" customHeight="1" x14ac:dyDescent="0.25">
      <c r="B161" s="47">
        <v>4</v>
      </c>
      <c r="C161" s="55"/>
      <c r="D161" s="56"/>
      <c r="E161" s="157" t="s">
        <v>5</v>
      </c>
      <c r="F161" s="87">
        <f>F162</f>
        <v>1000</v>
      </c>
      <c r="G161" s="87">
        <f t="shared" ref="G161:H163" si="60">G162</f>
        <v>0</v>
      </c>
      <c r="H161" s="87">
        <f t="shared" si="60"/>
        <v>692.24</v>
      </c>
      <c r="I161" s="88">
        <f t="shared" si="53"/>
        <v>69.22399999999999</v>
      </c>
    </row>
    <row r="162" spans="2:9" s="44" customFormat="1" ht="12" customHeight="1" x14ac:dyDescent="0.25">
      <c r="B162" s="154">
        <v>42</v>
      </c>
      <c r="C162" s="55"/>
      <c r="D162" s="56"/>
      <c r="E162" s="157" t="s">
        <v>196</v>
      </c>
      <c r="F162" s="87">
        <v>1000</v>
      </c>
      <c r="G162" s="87">
        <f t="shared" si="60"/>
        <v>0</v>
      </c>
      <c r="H162" s="87">
        <f t="shared" si="60"/>
        <v>692.24</v>
      </c>
      <c r="I162" s="88">
        <f t="shared" si="53"/>
        <v>69.22399999999999</v>
      </c>
    </row>
    <row r="163" spans="2:9" ht="12" customHeight="1" x14ac:dyDescent="0.25">
      <c r="B163" s="38"/>
      <c r="C163" s="48">
        <v>422</v>
      </c>
      <c r="D163" s="49"/>
      <c r="E163" s="35" t="s">
        <v>183</v>
      </c>
      <c r="F163" s="90">
        <v>1000</v>
      </c>
      <c r="G163" s="90">
        <v>0</v>
      </c>
      <c r="H163" s="90">
        <f t="shared" si="60"/>
        <v>692.24</v>
      </c>
      <c r="I163" s="88">
        <f t="shared" si="53"/>
        <v>69.22399999999999</v>
      </c>
    </row>
    <row r="164" spans="2:9" ht="12" customHeight="1" x14ac:dyDescent="0.25">
      <c r="B164" s="38"/>
      <c r="C164" s="48"/>
      <c r="D164" s="49">
        <v>4227</v>
      </c>
      <c r="E164" s="35" t="s">
        <v>123</v>
      </c>
      <c r="F164" s="90"/>
      <c r="G164" s="91"/>
      <c r="H164" s="91">
        <v>692.24</v>
      </c>
      <c r="I164" s="88"/>
    </row>
    <row r="165" spans="2:9" s="61" customFormat="1" ht="12" customHeight="1" x14ac:dyDescent="0.25">
      <c r="B165" s="62" t="s">
        <v>178</v>
      </c>
      <c r="C165" s="55"/>
      <c r="D165" s="63"/>
      <c r="E165" s="64" t="s">
        <v>179</v>
      </c>
      <c r="F165" s="89">
        <f>F166+F193</f>
        <v>967180</v>
      </c>
      <c r="G165" s="89">
        <f t="shared" ref="G165:H165" si="61">G166+G193</f>
        <v>0</v>
      </c>
      <c r="H165" s="89">
        <f t="shared" si="61"/>
        <v>933969.65999999992</v>
      </c>
      <c r="I165" s="88">
        <f t="shared" si="53"/>
        <v>96.566271014702536</v>
      </c>
    </row>
    <row r="166" spans="2:9" s="44" customFormat="1" ht="12" customHeight="1" x14ac:dyDescent="0.25">
      <c r="B166" s="47">
        <v>3</v>
      </c>
      <c r="C166" s="66"/>
      <c r="D166" s="56"/>
      <c r="E166" s="157" t="s">
        <v>3</v>
      </c>
      <c r="F166" s="87">
        <f>F167+F176+F187+F190</f>
        <v>964680</v>
      </c>
      <c r="G166" s="87">
        <f t="shared" ref="G166:H166" si="62">G167+G176+G187+G190</f>
        <v>0</v>
      </c>
      <c r="H166" s="87">
        <f t="shared" si="62"/>
        <v>933106.28999999992</v>
      </c>
      <c r="I166" s="88">
        <f t="shared" si="53"/>
        <v>96.727027615375036</v>
      </c>
    </row>
    <row r="167" spans="2:9" s="44" customFormat="1" ht="12" customHeight="1" x14ac:dyDescent="0.25">
      <c r="B167" s="154">
        <v>31</v>
      </c>
      <c r="C167" s="55"/>
      <c r="D167" s="56"/>
      <c r="E167" s="157" t="s">
        <v>4</v>
      </c>
      <c r="F167" s="87">
        <v>881300</v>
      </c>
      <c r="G167" s="87">
        <v>0</v>
      </c>
      <c r="H167" s="87">
        <f t="shared" ref="H167" si="63">H168+H172+H174</f>
        <v>850313.85</v>
      </c>
      <c r="I167" s="88">
        <f t="shared" si="53"/>
        <v>96.484040621808688</v>
      </c>
    </row>
    <row r="168" spans="2:9" ht="12" customHeight="1" x14ac:dyDescent="0.25">
      <c r="B168" s="38"/>
      <c r="C168" s="48">
        <v>311</v>
      </c>
      <c r="D168" s="49"/>
      <c r="E168" s="35" t="s">
        <v>201</v>
      </c>
      <c r="F168" s="91">
        <f>G169+G170+G171</f>
        <v>0</v>
      </c>
      <c r="G168" s="93"/>
      <c r="H168" s="90">
        <f t="shared" ref="H168" si="64">H169+H170+H171</f>
        <v>698731.63</v>
      </c>
      <c r="I168" s="88"/>
    </row>
    <row r="169" spans="2:9" ht="12" customHeight="1" x14ac:dyDescent="0.25">
      <c r="B169" s="38"/>
      <c r="C169" s="48"/>
      <c r="D169" s="49">
        <v>3111</v>
      </c>
      <c r="E169" s="35" t="s">
        <v>33</v>
      </c>
      <c r="F169" s="90"/>
      <c r="G169" s="91"/>
      <c r="H169" s="91">
        <v>680166.22</v>
      </c>
      <c r="I169" s="88"/>
    </row>
    <row r="170" spans="2:9" ht="12" customHeight="1" x14ac:dyDescent="0.25">
      <c r="B170" s="38"/>
      <c r="C170" s="48"/>
      <c r="D170" s="49">
        <v>3113</v>
      </c>
      <c r="E170" s="35" t="s">
        <v>85</v>
      </c>
      <c r="F170" s="90"/>
      <c r="G170" s="91"/>
      <c r="H170" s="91">
        <v>11033.75</v>
      </c>
      <c r="I170" s="88"/>
    </row>
    <row r="171" spans="2:9" ht="12" customHeight="1" x14ac:dyDescent="0.25">
      <c r="B171" s="38"/>
      <c r="C171" s="48"/>
      <c r="D171" s="49">
        <v>3114</v>
      </c>
      <c r="E171" s="35" t="s">
        <v>202</v>
      </c>
      <c r="F171" s="90"/>
      <c r="G171" s="91"/>
      <c r="H171" s="91">
        <v>7531.66</v>
      </c>
      <c r="I171" s="88"/>
    </row>
    <row r="172" spans="2:9" ht="12" customHeight="1" x14ac:dyDescent="0.25">
      <c r="B172" s="38"/>
      <c r="C172" s="48">
        <v>312</v>
      </c>
      <c r="D172" s="49"/>
      <c r="E172" s="35" t="s">
        <v>87</v>
      </c>
      <c r="F172" s="90">
        <f>F173</f>
        <v>0</v>
      </c>
      <c r="G172" s="90">
        <f t="shared" ref="G172:H172" si="65">G173</f>
        <v>0</v>
      </c>
      <c r="H172" s="90">
        <f t="shared" si="65"/>
        <v>36291.39</v>
      </c>
      <c r="I172" s="88"/>
    </row>
    <row r="173" spans="2:9" ht="12" customHeight="1" x14ac:dyDescent="0.25">
      <c r="B173" s="38"/>
      <c r="C173" s="48"/>
      <c r="D173" s="49">
        <v>3121</v>
      </c>
      <c r="E173" s="35" t="s">
        <v>87</v>
      </c>
      <c r="F173" s="90"/>
      <c r="G173" s="91"/>
      <c r="H173" s="91">
        <v>36291.39</v>
      </c>
      <c r="I173" s="88"/>
    </row>
    <row r="174" spans="2:9" ht="12" customHeight="1" x14ac:dyDescent="0.25">
      <c r="B174" s="38"/>
      <c r="C174" s="48">
        <v>313</v>
      </c>
      <c r="D174" s="49"/>
      <c r="E174" s="35" t="s">
        <v>88</v>
      </c>
      <c r="F174" s="90">
        <f>F175</f>
        <v>0</v>
      </c>
      <c r="G174" s="90">
        <f t="shared" ref="G174:H174" si="66">G175</f>
        <v>0</v>
      </c>
      <c r="H174" s="90">
        <f t="shared" si="66"/>
        <v>115290.83</v>
      </c>
      <c r="I174" s="88"/>
    </row>
    <row r="175" spans="2:9" ht="12" customHeight="1" x14ac:dyDescent="0.25">
      <c r="B175" s="38"/>
      <c r="C175" s="48"/>
      <c r="D175" s="49">
        <v>3132</v>
      </c>
      <c r="E175" s="35" t="s">
        <v>203</v>
      </c>
      <c r="F175" s="90"/>
      <c r="G175" s="91"/>
      <c r="H175" s="91">
        <v>115290.83</v>
      </c>
      <c r="I175" s="88"/>
    </row>
    <row r="176" spans="2:9" s="44" customFormat="1" ht="12" customHeight="1" x14ac:dyDescent="0.25">
      <c r="B176" s="154">
        <v>32</v>
      </c>
      <c r="C176" s="55"/>
      <c r="D176" s="56"/>
      <c r="E176" s="157" t="s">
        <v>12</v>
      </c>
      <c r="F176" s="87">
        <v>75430</v>
      </c>
      <c r="G176" s="92">
        <v>0</v>
      </c>
      <c r="H176" s="92">
        <f>H177+H181+H183+H185</f>
        <v>73287.489999999991</v>
      </c>
      <c r="I176" s="88">
        <f t="shared" si="53"/>
        <v>97.159604931724758</v>
      </c>
    </row>
    <row r="177" spans="2:9" ht="12" customHeight="1" x14ac:dyDescent="0.25">
      <c r="B177" s="38"/>
      <c r="C177" s="48">
        <v>321</v>
      </c>
      <c r="D177" s="49"/>
      <c r="E177" s="35" t="s">
        <v>34</v>
      </c>
      <c r="F177" s="90">
        <f>F178+F179+F180</f>
        <v>0</v>
      </c>
      <c r="G177" s="90">
        <f t="shared" ref="G177" si="67">G178+G179+G180</f>
        <v>0</v>
      </c>
      <c r="H177" s="90">
        <f>H178+H179+H180</f>
        <v>30164.27</v>
      </c>
      <c r="I177" s="88"/>
    </row>
    <row r="178" spans="2:9" ht="12" customHeight="1" x14ac:dyDescent="0.25">
      <c r="B178" s="38"/>
      <c r="C178" s="48"/>
      <c r="D178" s="49">
        <v>3211</v>
      </c>
      <c r="E178" s="35" t="s">
        <v>35</v>
      </c>
      <c r="F178" s="90"/>
      <c r="G178" s="91"/>
      <c r="H178" s="91">
        <v>98.15</v>
      </c>
      <c r="I178" s="88"/>
    </row>
    <row r="179" spans="2:9" ht="12" customHeight="1" x14ac:dyDescent="0.25">
      <c r="B179" s="38"/>
      <c r="C179" s="48"/>
      <c r="D179" s="49">
        <v>3212</v>
      </c>
      <c r="E179" s="35" t="s">
        <v>204</v>
      </c>
      <c r="F179" s="90"/>
      <c r="G179" s="91"/>
      <c r="H179" s="91">
        <v>29740.95</v>
      </c>
      <c r="I179" s="88"/>
    </row>
    <row r="180" spans="2:9" ht="12" customHeight="1" x14ac:dyDescent="0.25">
      <c r="B180" s="38"/>
      <c r="C180" s="48"/>
      <c r="D180" s="49">
        <v>3213</v>
      </c>
      <c r="E180" s="35" t="s">
        <v>91</v>
      </c>
      <c r="F180" s="90"/>
      <c r="G180" s="91"/>
      <c r="H180" s="91">
        <v>325.17</v>
      </c>
      <c r="I180" s="88"/>
    </row>
    <row r="181" spans="2:9" ht="12" customHeight="1" x14ac:dyDescent="0.25">
      <c r="B181" s="38"/>
      <c r="C181" s="48">
        <v>322</v>
      </c>
      <c r="D181" s="49"/>
      <c r="E181" s="35" t="s">
        <v>92</v>
      </c>
      <c r="F181" s="90">
        <f>F182</f>
        <v>0</v>
      </c>
      <c r="G181" s="90">
        <f t="shared" ref="G181:H181" si="68">G182</f>
        <v>0</v>
      </c>
      <c r="H181" s="90">
        <f t="shared" si="68"/>
        <v>40628.79</v>
      </c>
      <c r="I181" s="88"/>
    </row>
    <row r="182" spans="2:9" ht="12" customHeight="1" x14ac:dyDescent="0.25">
      <c r="B182" s="38"/>
      <c r="C182" s="48"/>
      <c r="D182" s="49">
        <v>3222</v>
      </c>
      <c r="E182" s="35" t="s">
        <v>94</v>
      </c>
      <c r="F182" s="90"/>
      <c r="G182" s="91"/>
      <c r="H182" s="91">
        <v>40628.79</v>
      </c>
      <c r="I182" s="88"/>
    </row>
    <row r="183" spans="2:9" ht="12" customHeight="1" x14ac:dyDescent="0.25">
      <c r="B183" s="38"/>
      <c r="C183" s="48">
        <v>323</v>
      </c>
      <c r="D183" s="49"/>
      <c r="E183" s="35" t="s">
        <v>99</v>
      </c>
      <c r="F183" s="90">
        <f>F184</f>
        <v>0</v>
      </c>
      <c r="G183" s="90">
        <f t="shared" ref="G183:H183" si="69">G184</f>
        <v>0</v>
      </c>
      <c r="H183" s="90">
        <f t="shared" si="69"/>
        <v>690</v>
      </c>
      <c r="I183" s="88"/>
    </row>
    <row r="184" spans="2:9" ht="12" customHeight="1" x14ac:dyDescent="0.25">
      <c r="B184" s="38"/>
      <c r="C184" s="48"/>
      <c r="D184" s="49">
        <v>3231</v>
      </c>
      <c r="E184" s="35" t="s">
        <v>205</v>
      </c>
      <c r="F184" s="90"/>
      <c r="G184" s="91"/>
      <c r="H184" s="91">
        <v>690</v>
      </c>
      <c r="I184" s="88"/>
    </row>
    <row r="185" spans="2:9" ht="12" customHeight="1" x14ac:dyDescent="0.25">
      <c r="B185" s="38"/>
      <c r="C185" s="48">
        <v>329</v>
      </c>
      <c r="D185" s="49"/>
      <c r="E185" s="35" t="s">
        <v>109</v>
      </c>
      <c r="F185" s="90">
        <f>F186</f>
        <v>0</v>
      </c>
      <c r="G185" s="90">
        <f t="shared" ref="G185:H185" si="70">G186</f>
        <v>0</v>
      </c>
      <c r="H185" s="90">
        <f t="shared" si="70"/>
        <v>1804.43</v>
      </c>
      <c r="I185" s="88"/>
    </row>
    <row r="186" spans="2:9" ht="12" customHeight="1" x14ac:dyDescent="0.25">
      <c r="B186" s="38"/>
      <c r="C186" s="48"/>
      <c r="D186" s="49">
        <v>3295</v>
      </c>
      <c r="E186" s="35" t="s">
        <v>190</v>
      </c>
      <c r="F186" s="90"/>
      <c r="G186" s="91"/>
      <c r="H186" s="91">
        <v>1804.43</v>
      </c>
      <c r="I186" s="88"/>
    </row>
    <row r="187" spans="2:9" s="44" customFormat="1" ht="12" customHeight="1" x14ac:dyDescent="0.25">
      <c r="B187" s="154">
        <v>37</v>
      </c>
      <c r="C187" s="55"/>
      <c r="D187" s="56"/>
      <c r="E187" s="45" t="s">
        <v>268</v>
      </c>
      <c r="F187" s="87">
        <v>7500</v>
      </c>
      <c r="G187" s="87">
        <v>0</v>
      </c>
      <c r="H187" s="87">
        <f t="shared" ref="G187:H188" si="71">H188</f>
        <v>9063.01</v>
      </c>
      <c r="I187" s="88">
        <f t="shared" si="53"/>
        <v>120.84013333333334</v>
      </c>
    </row>
    <row r="188" spans="2:9" ht="12" customHeight="1" x14ac:dyDescent="0.25">
      <c r="B188" s="38"/>
      <c r="C188" s="48">
        <v>372</v>
      </c>
      <c r="D188" s="49"/>
      <c r="E188" s="35" t="s">
        <v>118</v>
      </c>
      <c r="F188" s="90">
        <f>F189</f>
        <v>0</v>
      </c>
      <c r="G188" s="90">
        <f t="shared" si="71"/>
        <v>0</v>
      </c>
      <c r="H188" s="90">
        <f t="shared" si="71"/>
        <v>9063.01</v>
      </c>
      <c r="I188" s="88"/>
    </row>
    <row r="189" spans="2:9" ht="12" customHeight="1" x14ac:dyDescent="0.25">
      <c r="B189" s="38"/>
      <c r="C189" s="48"/>
      <c r="D189" s="49">
        <v>3722</v>
      </c>
      <c r="E189" s="35" t="s">
        <v>119</v>
      </c>
      <c r="F189" s="90"/>
      <c r="G189" s="91"/>
      <c r="H189" s="91">
        <v>9063.01</v>
      </c>
      <c r="I189" s="88"/>
    </row>
    <row r="190" spans="2:9" s="44" customFormat="1" ht="12" customHeight="1" x14ac:dyDescent="0.25">
      <c r="B190" s="154">
        <v>38</v>
      </c>
      <c r="C190" s="55"/>
      <c r="D190" s="56"/>
      <c r="E190" s="157" t="s">
        <v>120</v>
      </c>
      <c r="F190" s="87">
        <v>450</v>
      </c>
      <c r="G190" s="87">
        <v>0</v>
      </c>
      <c r="H190" s="87">
        <f t="shared" ref="G190:H191" si="72">H191</f>
        <v>441.94</v>
      </c>
      <c r="I190" s="88">
        <f t="shared" si="53"/>
        <v>98.208888888888893</v>
      </c>
    </row>
    <row r="191" spans="2:9" ht="12" customHeight="1" x14ac:dyDescent="0.25">
      <c r="B191" s="38"/>
      <c r="C191" s="48">
        <v>381</v>
      </c>
      <c r="D191" s="49"/>
      <c r="E191" s="35" t="s">
        <v>79</v>
      </c>
      <c r="F191" s="90">
        <f>F192</f>
        <v>0</v>
      </c>
      <c r="G191" s="90">
        <f t="shared" si="72"/>
        <v>0</v>
      </c>
      <c r="H191" s="90">
        <f t="shared" si="72"/>
        <v>441.94</v>
      </c>
      <c r="I191" s="88"/>
    </row>
    <row r="192" spans="2:9" ht="12" customHeight="1" x14ac:dyDescent="0.25">
      <c r="B192" s="38"/>
      <c r="C192" s="48"/>
      <c r="D192" s="49">
        <v>3812</v>
      </c>
      <c r="E192" s="35" t="s">
        <v>121</v>
      </c>
      <c r="F192" s="90"/>
      <c r="G192" s="91"/>
      <c r="H192" s="91">
        <v>441.94</v>
      </c>
      <c r="I192" s="88"/>
    </row>
    <row r="193" spans="2:9" s="44" customFormat="1" ht="12" customHeight="1" x14ac:dyDescent="0.25">
      <c r="B193" s="47">
        <v>4</v>
      </c>
      <c r="C193" s="55"/>
      <c r="D193" s="56"/>
      <c r="E193" s="157" t="s">
        <v>5</v>
      </c>
      <c r="F193" s="87">
        <v>2500</v>
      </c>
      <c r="G193" s="87">
        <v>0</v>
      </c>
      <c r="H193" s="87">
        <v>863.37</v>
      </c>
      <c r="I193" s="88">
        <f t="shared" si="53"/>
        <v>34.534799999999997</v>
      </c>
    </row>
    <row r="194" spans="2:9" s="44" customFormat="1" ht="12" customHeight="1" x14ac:dyDescent="0.25">
      <c r="B194" s="154">
        <v>42</v>
      </c>
      <c r="C194" s="55"/>
      <c r="D194" s="56"/>
      <c r="E194" s="157" t="s">
        <v>163</v>
      </c>
      <c r="F194" s="87">
        <v>2500</v>
      </c>
      <c r="G194" s="87">
        <v>0</v>
      </c>
      <c r="H194" s="87">
        <f t="shared" ref="G194:H195" si="73">H195</f>
        <v>863.37</v>
      </c>
      <c r="I194" s="88">
        <f t="shared" si="53"/>
        <v>34.534799999999997</v>
      </c>
    </row>
    <row r="195" spans="2:9" ht="12" customHeight="1" x14ac:dyDescent="0.25">
      <c r="B195" s="38"/>
      <c r="C195" s="48">
        <v>424</v>
      </c>
      <c r="D195" s="49"/>
      <c r="E195" s="35" t="s">
        <v>191</v>
      </c>
      <c r="F195" s="90">
        <f>F196</f>
        <v>0</v>
      </c>
      <c r="G195" s="90">
        <f t="shared" si="73"/>
        <v>0</v>
      </c>
      <c r="H195" s="90">
        <f t="shared" si="73"/>
        <v>863.37</v>
      </c>
      <c r="I195" s="88"/>
    </row>
    <row r="196" spans="2:9" ht="12" customHeight="1" x14ac:dyDescent="0.25">
      <c r="B196" s="38"/>
      <c r="C196" s="48"/>
      <c r="D196" s="49">
        <v>4241</v>
      </c>
      <c r="E196" s="35" t="s">
        <v>125</v>
      </c>
      <c r="F196" s="90"/>
      <c r="G196" s="91"/>
      <c r="H196" s="91">
        <v>863.37</v>
      </c>
      <c r="I196" s="88"/>
    </row>
    <row r="197" spans="2:9" s="61" customFormat="1" ht="12" customHeight="1" x14ac:dyDescent="0.25">
      <c r="B197" s="62" t="s">
        <v>180</v>
      </c>
      <c r="C197" s="55"/>
      <c r="D197" s="63"/>
      <c r="E197" s="64" t="s">
        <v>181</v>
      </c>
      <c r="F197" s="89">
        <f>F198</f>
        <v>4540</v>
      </c>
      <c r="G197" s="89">
        <f t="shared" ref="G197:H197" si="74">G198</f>
        <v>0</v>
      </c>
      <c r="H197" s="89">
        <f t="shared" si="74"/>
        <v>5150.45</v>
      </c>
      <c r="I197" s="88">
        <f t="shared" si="53"/>
        <v>113.44603524229075</v>
      </c>
    </row>
    <row r="198" spans="2:9" s="44" customFormat="1" ht="12" customHeight="1" x14ac:dyDescent="0.25">
      <c r="B198" s="47">
        <v>3</v>
      </c>
      <c r="C198" s="66"/>
      <c r="D198" s="56"/>
      <c r="E198" s="157" t="s">
        <v>3</v>
      </c>
      <c r="F198" s="87">
        <f>F199+F206</f>
        <v>4540</v>
      </c>
      <c r="G198" s="87">
        <f t="shared" ref="G198:H198" si="75">G199+G206</f>
        <v>0</v>
      </c>
      <c r="H198" s="87">
        <f t="shared" si="75"/>
        <v>5150.45</v>
      </c>
      <c r="I198" s="88">
        <f t="shared" si="53"/>
        <v>113.44603524229075</v>
      </c>
    </row>
    <row r="199" spans="2:9" s="44" customFormat="1" ht="12" customHeight="1" x14ac:dyDescent="0.25">
      <c r="B199" s="154">
        <v>31</v>
      </c>
      <c r="C199" s="55"/>
      <c r="D199" s="56"/>
      <c r="E199" s="157" t="s">
        <v>4</v>
      </c>
      <c r="F199" s="87">
        <v>2820</v>
      </c>
      <c r="G199" s="87">
        <v>0</v>
      </c>
      <c r="H199" s="87">
        <v>3545.6</v>
      </c>
      <c r="I199" s="88">
        <f t="shared" si="53"/>
        <v>125.73049645390071</v>
      </c>
    </row>
    <row r="200" spans="2:9" ht="12" customHeight="1" x14ac:dyDescent="0.25">
      <c r="B200" s="38"/>
      <c r="C200" s="48">
        <v>311</v>
      </c>
      <c r="D200" s="49"/>
      <c r="E200" s="35" t="s">
        <v>201</v>
      </c>
      <c r="F200" s="90">
        <f>F201</f>
        <v>0</v>
      </c>
      <c r="G200" s="90">
        <f t="shared" ref="G200" si="76">G201</f>
        <v>0</v>
      </c>
      <c r="H200" s="90">
        <v>2399.67</v>
      </c>
      <c r="I200" s="88"/>
    </row>
    <row r="201" spans="2:9" ht="12" customHeight="1" x14ac:dyDescent="0.25">
      <c r="B201" s="38"/>
      <c r="C201" s="48"/>
      <c r="D201" s="49">
        <v>3111</v>
      </c>
      <c r="E201" s="35" t="s">
        <v>33</v>
      </c>
      <c r="F201" s="90"/>
      <c r="G201" s="91"/>
      <c r="H201" s="91">
        <v>2399.67</v>
      </c>
      <c r="I201" s="88"/>
    </row>
    <row r="202" spans="2:9" ht="12" customHeight="1" x14ac:dyDescent="0.25">
      <c r="B202" s="38"/>
      <c r="C202" s="48">
        <v>312</v>
      </c>
      <c r="D202" s="49"/>
      <c r="E202" s="35" t="s">
        <v>87</v>
      </c>
      <c r="F202" s="90">
        <f>F203</f>
        <v>0</v>
      </c>
      <c r="G202" s="90">
        <f t="shared" ref="G202" si="77">G203</f>
        <v>0</v>
      </c>
      <c r="H202" s="90">
        <v>750</v>
      </c>
      <c r="I202" s="88"/>
    </row>
    <row r="203" spans="2:9" ht="12" customHeight="1" x14ac:dyDescent="0.25">
      <c r="B203" s="38"/>
      <c r="C203" s="48"/>
      <c r="D203" s="49">
        <v>3121</v>
      </c>
      <c r="E203" s="35" t="s">
        <v>87</v>
      </c>
      <c r="F203" s="90"/>
      <c r="G203" s="91"/>
      <c r="H203" s="91">
        <v>750</v>
      </c>
      <c r="I203" s="88"/>
    </row>
    <row r="204" spans="2:9" ht="12" customHeight="1" x14ac:dyDescent="0.25">
      <c r="B204" s="38"/>
      <c r="C204" s="48">
        <v>313</v>
      </c>
      <c r="D204" s="49"/>
      <c r="E204" s="35" t="s">
        <v>88</v>
      </c>
      <c r="F204" s="90">
        <f>F205</f>
        <v>0</v>
      </c>
      <c r="G204" s="90">
        <f t="shared" ref="G204" si="78">G205</f>
        <v>0</v>
      </c>
      <c r="H204" s="90">
        <v>395.93</v>
      </c>
      <c r="I204" s="88"/>
    </row>
    <row r="205" spans="2:9" ht="12" customHeight="1" x14ac:dyDescent="0.25">
      <c r="B205" s="38"/>
      <c r="C205" s="48"/>
      <c r="D205" s="49">
        <v>3132</v>
      </c>
      <c r="E205" s="35" t="s">
        <v>206</v>
      </c>
      <c r="F205" s="90"/>
      <c r="G205" s="91"/>
      <c r="H205" s="91">
        <v>395.93</v>
      </c>
      <c r="I205" s="88"/>
    </row>
    <row r="206" spans="2:9" s="44" customFormat="1" ht="12" customHeight="1" x14ac:dyDescent="0.25">
      <c r="B206" s="154">
        <v>32</v>
      </c>
      <c r="C206" s="55"/>
      <c r="D206" s="56"/>
      <c r="E206" s="157" t="s">
        <v>12</v>
      </c>
      <c r="F206" s="87">
        <v>1720</v>
      </c>
      <c r="G206" s="87">
        <v>0</v>
      </c>
      <c r="H206" s="87">
        <f>H207+H210</f>
        <v>1604.85</v>
      </c>
      <c r="I206" s="88">
        <f t="shared" ref="I206" si="79">H206/F206*100</f>
        <v>93.305232558139522</v>
      </c>
    </row>
    <row r="207" spans="2:9" ht="12" customHeight="1" x14ac:dyDescent="0.25">
      <c r="B207" s="38"/>
      <c r="C207" s="48">
        <v>321</v>
      </c>
      <c r="D207" s="49"/>
      <c r="E207" s="35" t="s">
        <v>34</v>
      </c>
      <c r="F207" s="90">
        <f>F208+F209</f>
        <v>0</v>
      </c>
      <c r="G207" s="90">
        <f t="shared" ref="G207:H207" si="80">G208+G209</f>
        <v>0</v>
      </c>
      <c r="H207" s="90">
        <f t="shared" si="80"/>
        <v>138.30000000000001</v>
      </c>
      <c r="I207" s="88"/>
    </row>
    <row r="208" spans="2:9" ht="12" customHeight="1" x14ac:dyDescent="0.25">
      <c r="B208" s="38"/>
      <c r="C208" s="48"/>
      <c r="D208" s="49">
        <v>3211</v>
      </c>
      <c r="E208" s="35" t="s">
        <v>35</v>
      </c>
      <c r="F208" s="90"/>
      <c r="G208" s="90"/>
      <c r="H208" s="90">
        <v>13.27</v>
      </c>
      <c r="I208" s="88"/>
    </row>
    <row r="209" spans="2:9" ht="12" customHeight="1" x14ac:dyDescent="0.25">
      <c r="B209" s="38"/>
      <c r="C209" s="48"/>
      <c r="D209" s="49">
        <v>3212</v>
      </c>
      <c r="E209" s="35" t="s">
        <v>185</v>
      </c>
      <c r="F209" s="90"/>
      <c r="G209" s="91"/>
      <c r="H209" s="91">
        <v>125.03</v>
      </c>
      <c r="I209" s="88"/>
    </row>
    <row r="210" spans="2:9" ht="12" customHeight="1" x14ac:dyDescent="0.25">
      <c r="B210" s="38"/>
      <c r="C210" s="48">
        <v>322</v>
      </c>
      <c r="D210" s="49"/>
      <c r="E210" s="35" t="s">
        <v>92</v>
      </c>
      <c r="F210" s="90">
        <f>F211</f>
        <v>0</v>
      </c>
      <c r="G210" s="90">
        <f t="shared" ref="G210:H210" si="81">G211</f>
        <v>0</v>
      </c>
      <c r="H210" s="90">
        <f t="shared" si="81"/>
        <v>1466.55</v>
      </c>
      <c r="I210" s="88"/>
    </row>
    <row r="211" spans="2:9" ht="12" customHeight="1" x14ac:dyDescent="0.25">
      <c r="B211" s="38"/>
      <c r="C211" s="48"/>
      <c r="D211" s="49">
        <v>3222</v>
      </c>
      <c r="E211" s="35" t="s">
        <v>94</v>
      </c>
      <c r="F211" s="90"/>
      <c r="G211" s="91"/>
      <c r="H211" s="91">
        <v>1466.55</v>
      </c>
      <c r="I211" s="88"/>
    </row>
    <row r="212" spans="2:9" s="61" customFormat="1" ht="12" customHeight="1" x14ac:dyDescent="0.25">
      <c r="B212" s="62" t="s">
        <v>182</v>
      </c>
      <c r="C212" s="55"/>
      <c r="D212" s="63"/>
      <c r="E212" s="64" t="s">
        <v>21</v>
      </c>
      <c r="F212" s="89">
        <f>F213</f>
        <v>0</v>
      </c>
      <c r="G212" s="89">
        <f t="shared" ref="G212:H215" si="82">G213</f>
        <v>0</v>
      </c>
      <c r="H212" s="89">
        <f t="shared" si="82"/>
        <v>0</v>
      </c>
      <c r="I212" s="88"/>
    </row>
    <row r="213" spans="2:9" s="44" customFormat="1" ht="12" customHeight="1" x14ac:dyDescent="0.25">
      <c r="B213" s="47">
        <v>4</v>
      </c>
      <c r="C213" s="66"/>
      <c r="D213" s="56"/>
      <c r="E213" s="157" t="s">
        <v>5</v>
      </c>
      <c r="F213" s="87">
        <f>F214</f>
        <v>0</v>
      </c>
      <c r="G213" s="87">
        <f t="shared" si="82"/>
        <v>0</v>
      </c>
      <c r="H213" s="87">
        <f t="shared" si="82"/>
        <v>0</v>
      </c>
      <c r="I213" s="88"/>
    </row>
    <row r="214" spans="2:9" s="44" customFormat="1" ht="12" customHeight="1" x14ac:dyDescent="0.25">
      <c r="B214" s="154">
        <v>42</v>
      </c>
      <c r="C214" s="55"/>
      <c r="D214" s="56"/>
      <c r="E214" s="157" t="s">
        <v>163</v>
      </c>
      <c r="F214" s="87">
        <f>F215</f>
        <v>0</v>
      </c>
      <c r="G214" s="87">
        <f t="shared" si="82"/>
        <v>0</v>
      </c>
      <c r="H214" s="87">
        <f t="shared" si="82"/>
        <v>0</v>
      </c>
      <c r="I214" s="88"/>
    </row>
    <row r="215" spans="2:9" ht="12" customHeight="1" x14ac:dyDescent="0.25">
      <c r="B215" s="38"/>
      <c r="C215" s="48">
        <v>424</v>
      </c>
      <c r="D215" s="49"/>
      <c r="E215" s="35" t="s">
        <v>191</v>
      </c>
      <c r="F215" s="90">
        <f>F216</f>
        <v>0</v>
      </c>
      <c r="G215" s="90">
        <f t="shared" si="82"/>
        <v>0</v>
      </c>
      <c r="H215" s="90">
        <f t="shared" si="82"/>
        <v>0</v>
      </c>
      <c r="I215" s="88"/>
    </row>
    <row r="216" spans="2:9" ht="12" customHeight="1" x14ac:dyDescent="0.25">
      <c r="B216" s="38"/>
      <c r="C216" s="48"/>
      <c r="D216" s="49">
        <v>4241</v>
      </c>
      <c r="E216" s="35" t="s">
        <v>125</v>
      </c>
      <c r="F216" s="90">
        <v>0</v>
      </c>
      <c r="G216" s="91">
        <v>0</v>
      </c>
      <c r="H216" s="91">
        <v>0</v>
      </c>
      <c r="I216" s="88"/>
    </row>
    <row r="217" spans="2:9" ht="12" customHeight="1" x14ac:dyDescent="0.25">
      <c r="B217" s="38"/>
      <c r="C217" s="48"/>
      <c r="D217" s="49"/>
      <c r="E217" s="35"/>
      <c r="F217" s="90"/>
      <c r="G217" s="91"/>
      <c r="H217" s="91"/>
      <c r="I217" s="88"/>
    </row>
    <row r="218" spans="2:9" ht="4.5" customHeight="1" x14ac:dyDescent="0.25">
      <c r="B218" s="39"/>
      <c r="C218" s="73"/>
    </row>
    <row r="219" spans="2:9" x14ac:dyDescent="0.25">
      <c r="B219" s="39" t="s">
        <v>289</v>
      </c>
      <c r="C219" t="s">
        <v>278</v>
      </c>
      <c r="D219"/>
      <c r="G219" s="250" t="s">
        <v>290</v>
      </c>
      <c r="H219" s="250"/>
    </row>
    <row r="220" spans="2:9" ht="14.25" customHeight="1" x14ac:dyDescent="0.25">
      <c r="B220" s="34"/>
      <c r="C220" t="s">
        <v>279</v>
      </c>
      <c r="D220" s="34"/>
      <c r="E220" s="34"/>
      <c r="F220" s="26"/>
      <c r="G220" s="251" t="s">
        <v>291</v>
      </c>
      <c r="H220" s="251"/>
      <c r="I220" s="26"/>
    </row>
    <row r="221" spans="2:9" x14ac:dyDescent="0.25">
      <c r="B221" s="34"/>
      <c r="C221" s="34"/>
      <c r="D221" s="34"/>
      <c r="E221" s="34"/>
      <c r="F221" s="26"/>
      <c r="G221" s="26"/>
      <c r="H221" s="26"/>
      <c r="I221" s="26"/>
    </row>
    <row r="222" spans="2:9" x14ac:dyDescent="0.25">
      <c r="B222" s="34"/>
      <c r="C222" s="34"/>
      <c r="D222" s="34"/>
      <c r="E222" s="34"/>
      <c r="F222" s="26"/>
      <c r="G222" s="26"/>
      <c r="H222" s="26"/>
      <c r="I222" s="26"/>
    </row>
    <row r="223" spans="2:9" x14ac:dyDescent="0.25">
      <c r="C223" s="34"/>
    </row>
  </sheetData>
  <mergeCells count="12">
    <mergeCell ref="B1:I1"/>
    <mergeCell ref="G219:H219"/>
    <mergeCell ref="G220:H220"/>
    <mergeCell ref="B3:I3"/>
    <mergeCell ref="B14:D14"/>
    <mergeCell ref="B11:D11"/>
    <mergeCell ref="B12:D12"/>
    <mergeCell ref="B5:I5"/>
    <mergeCell ref="B7:E7"/>
    <mergeCell ref="B8:E8"/>
    <mergeCell ref="B13:D13"/>
    <mergeCell ref="B10:D10"/>
  </mergeCells>
  <pageMargins left="0.70866141732283472" right="0.70866141732283472" top="0.74803149606299213" bottom="0.35433070866141736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Dubravka Ranogajec Vuđan</cp:lastModifiedBy>
  <cp:lastPrinted>2024-03-28T10:49:16Z</cp:lastPrinted>
  <dcterms:created xsi:type="dcterms:W3CDTF">2022-08-12T12:51:27Z</dcterms:created>
  <dcterms:modified xsi:type="dcterms:W3CDTF">2024-03-29T06:44:57Z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